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8955" activeTab="0"/>
  </bookViews>
  <sheets>
    <sheet name="Tabelle1" sheetId="1" r:id="rId1"/>
    <sheet name="Tabelle2" sheetId="2" r:id="rId2"/>
    <sheet name="Tabelle3" sheetId="3" r:id="rId3"/>
  </sheets>
  <definedNames>
    <definedName name="_ftn1" localSheetId="0">'Tabelle1'!$B$76</definedName>
    <definedName name="_ftn2" localSheetId="0">'Tabelle1'!$B$77</definedName>
    <definedName name="_ftn3" localSheetId="0">'Tabelle1'!$B$78</definedName>
    <definedName name="_ftn4" localSheetId="0">'Tabelle1'!$B$79</definedName>
    <definedName name="_ftnref1" localSheetId="0">'Tabelle1'!$H$6</definedName>
    <definedName name="_ftnref2" localSheetId="0">'Tabelle1'!$H$10</definedName>
    <definedName name="_ftnref3" localSheetId="0">'Tabelle1'!#REF!</definedName>
    <definedName name="_ftnref4" localSheetId="0">'Tabelle1'!$H$17</definedName>
    <definedName name="_xlnm.Print_Area" localSheetId="0">'Tabelle1'!$A$3:$R$77</definedName>
    <definedName name="_xlnm.Print_Titles" localSheetId="0">'Tabelle1'!$4:$5</definedName>
  </definedNames>
  <calcPr fullCalcOnLoad="1"/>
</workbook>
</file>

<file path=xl/sharedStrings.xml><?xml version="1.0" encoding="utf-8"?>
<sst xmlns="http://schemas.openxmlformats.org/spreadsheetml/2006/main" count="205" uniqueCount="148">
  <si>
    <t>Task</t>
  </si>
  <si>
    <t>Subtask</t>
  </si>
  <si>
    <t>MD</t>
  </si>
  <si>
    <t>Place</t>
  </si>
  <si>
    <t>AT ETSI</t>
  </si>
  <si>
    <t>Contrib. €</t>
  </si>
  <si>
    <t>17 days</t>
  </si>
  <si>
    <t>Expert</t>
  </si>
  <si>
    <t>Setup of simulation environment in a lab</t>
  </si>
  <si>
    <t>Validation of the simulation environment</t>
  </si>
  <si>
    <t>ETSI</t>
  </si>
  <si>
    <t>Evaluation of simulation methodologies and tools</t>
  </si>
  <si>
    <t>About 0.7 month of network test setup and test tools  use which equals to about</t>
  </si>
  <si>
    <t>12 days</t>
  </si>
  <si>
    <t>Definition of the different network  scenarios and conditions to be recorded</t>
  </si>
  <si>
    <t>12 at ETSI</t>
  </si>
  <si>
    <t>Preparation of the network simulation recordings</t>
  </si>
  <si>
    <t>Editing and preparing the data base (for Plugtest compatible format etc.)</t>
  </si>
  <si>
    <t>Description of the network simulation data base (STQ document)</t>
  </si>
  <si>
    <t>About 0.7 month of network test setup and tools  use which equals to about</t>
  </si>
  <si>
    <t>Preparation of  the test material</t>
  </si>
  <si>
    <t>Evaluation of the experts test results</t>
  </si>
  <si>
    <t>Preparing test material for naïve listeners tests</t>
  </si>
  <si>
    <t>Evaluation of the results</t>
  </si>
  <si>
    <t>Statistical analysis</t>
  </si>
  <si>
    <t>Description of the test results (STQ document)</t>
  </si>
  <si>
    <t>22 days</t>
  </si>
  <si>
    <t>Adaptation of existing methods/ programming new methods</t>
  </si>
  <si>
    <t>22 at ETSI</t>
  </si>
  <si>
    <t>110 at Expert</t>
  </si>
  <si>
    <t>17 % at ETSI</t>
  </si>
  <si>
    <t>Optimization of the method(s)</t>
  </si>
  <si>
    <t>Description of the method(s) (STQ document)</t>
  </si>
  <si>
    <t>Preparation of the test files</t>
  </si>
  <si>
    <t>15 at Expert</t>
  </si>
  <si>
    <t>45 % at ETSI</t>
  </si>
  <si>
    <t>Processing of the data (validation against unknown databases)</t>
  </si>
  <si>
    <t>Drafting document on results (STQ document)</t>
  </si>
  <si>
    <t>Drafting and refining  STQ EG 201 377 -x:</t>
  </si>
  <si>
    <t>Preparation and realization of an STQ workshop</t>
  </si>
  <si>
    <t>ETSI/</t>
  </si>
  <si>
    <t>*As stated in the section “3.8.3 Estimated costs of voluntary contributions” of the original STF proposal, beside budgeted 22 MD there will be needed additional 8 MD for the setup and validation works which would be donated. Hence, those 8 days were introduced in the Addendum II</t>
  </si>
  <si>
    <t>* As stated in the section 3.8.3 Estimated costs of voluntary contributions of the original STF proposal, Beside budgeted 22 MD there will be needed additional 8 MD for the setup and validation works which would be donated. Hence, those 8 days were introduced in the Addendum II</t>
  </si>
  <si>
    <t>1.1</t>
  </si>
  <si>
    <t>1.2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</si>
  <si>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</si>
  <si>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</si>
  <si>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</si>
  <si>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</si>
  <si>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</si>
  <si>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</si>
  <si>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</si>
  <si>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</si>
  <si>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</si>
  <si>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</si>
  <si>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6.1</t>
  </si>
  <si>
    <t>6.2</t>
  </si>
  <si>
    <t>6.3</t>
  </si>
  <si>
    <t>6.4</t>
  </si>
  <si>
    <t>Priority (1+2)</t>
  </si>
  <si>
    <t>Contrib (days)</t>
  </si>
  <si>
    <t>Cost €</t>
  </si>
  <si>
    <t>Steering comittee meeting</t>
  </si>
  <si>
    <t>STQ meeting  1 meeting is planned to attend at the end of  task 2 Experts and 10 delegates will attend 1day)</t>
  </si>
  <si>
    <t>1 mid term meeting is planned to attend, 2 Experts and 3 steering committee members will attend 1 day)</t>
  </si>
  <si>
    <t>Contribution: 10 x 600 € (Delegates participation)</t>
  </si>
  <si>
    <t>Contribution: 5*200 € from ETSI for STF member</t>
  </si>
  <si>
    <t>Contribution: 10*200 € from ETSI for STF member</t>
  </si>
  <si>
    <t>Contribution: 6*200 € from ETSI for STF member</t>
  </si>
  <si>
    <t>About 15 days of test facility use which equals to about</t>
  </si>
  <si>
    <t>Contribution: 6 x 200 € from ETSI for STF member; 3 x 600 € plus 6 x 600 € (preparation/ de-briefing)</t>
  </si>
  <si>
    <t>Kind of Contribution</t>
  </si>
  <si>
    <t>Contribution: 4*200 € from ETSI for STF member + 2 MD</t>
  </si>
  <si>
    <t>8 days</t>
  </si>
  <si>
    <t>8 at ETSI</t>
  </si>
  <si>
    <t>3.5</t>
  </si>
  <si>
    <t>3 MD * 600</t>
  </si>
  <si>
    <t>Accoustic experts</t>
  </si>
  <si>
    <t>Independent Testlab or Accoustic experts</t>
  </si>
  <si>
    <t>VoIP metric experts &amp; Accoustic experts</t>
  </si>
  <si>
    <t>VoIP metric experts</t>
  </si>
  <si>
    <t>(1 meeting is planned to attend, one mid term meeting, one at the end of  task 1, 1 Expert will attend)</t>
  </si>
  <si>
    <t>Contribution: 3*200 € from ETSI for STF member</t>
  </si>
  <si>
    <t>24+6</t>
  </si>
  <si>
    <t>9 at ETSI</t>
  </si>
  <si>
    <t>21 at Expert</t>
  </si>
  <si>
    <t>30% at ETSI</t>
  </si>
  <si>
    <t>17+4</t>
  </si>
  <si>
    <t>13 at Expert</t>
  </si>
  <si>
    <t>40% at ETSI</t>
  </si>
  <si>
    <t>7 days</t>
  </si>
  <si>
    <t>6 days</t>
  </si>
  <si>
    <t>STQ meeting  1 meeting is planned to attend at the end of  task 1 Expert and 10 delegates will attend 1day)</t>
  </si>
  <si>
    <t>1 mid term meeting is planned to attend, 1 Expert and 3 steering committee members will attend 1 day)</t>
  </si>
  <si>
    <t>Phase 2 (2005)</t>
  </si>
  <si>
    <t>Phase 1 (2004)</t>
  </si>
  <si>
    <t>11 at ETSI</t>
  </si>
  <si>
    <t>Conducting experts test (2 languages)</t>
  </si>
  <si>
    <t>Contribution: 14*200 € from ETSI for STF member</t>
  </si>
  <si>
    <t>Contribution: 10*200 € from ETSI for STF member; 1400 Workshop</t>
  </si>
  <si>
    <t>TOTAL Phase 1</t>
  </si>
  <si>
    <t>60 at Expert</t>
  </si>
  <si>
    <t>16% at ETSI</t>
  </si>
  <si>
    <t>TOTAL Phase 2</t>
  </si>
  <si>
    <t>Travelling costs</t>
  </si>
  <si>
    <t>About 10 weeks of test facility use which equals to about</t>
  </si>
  <si>
    <t>Contribution: 3 x 200 € from ETSI for STF member; 3 x 600 € plus 6 x 600 € (preparation/ de-briefing)</t>
  </si>
  <si>
    <t>1 meeting is planned to attend, 1 Expert and 3 steering committee members will attend 1 day)</t>
  </si>
  <si>
    <t>Travelling</t>
  </si>
  <si>
    <t>38+33</t>
  </si>
  <si>
    <t>123+3</t>
  </si>
  <si>
    <t>21+3</t>
  </si>
  <si>
    <t>30+6</t>
  </si>
  <si>
    <t>1. Transmission network simulation</t>
  </si>
  <si>
    <t>2. Database for transmission networks and conditions evaluation/ simulation</t>
  </si>
  <si>
    <t>3. Subjective tests</t>
  </si>
  <si>
    <t>4. Objective method for background noise evaluation</t>
  </si>
  <si>
    <t>5. Validation of the new method</t>
  </si>
  <si>
    <t>6. Standardization of the background noise evaluation methodology</t>
  </si>
  <si>
    <t>1.,3</t>
  </si>
  <si>
    <t>3.6</t>
  </si>
  <si>
    <t>3.7</t>
  </si>
  <si>
    <t>3.8</t>
  </si>
  <si>
    <t>3.9</t>
  </si>
  <si>
    <t>3.10</t>
  </si>
  <si>
    <t>Conducting naïve listeners tests (2 languages)</t>
  </si>
  <si>
    <t>5.1</t>
  </si>
  <si>
    <t>5.2</t>
  </si>
  <si>
    <t>5.3</t>
  </si>
  <si>
    <t>5.4</t>
  </si>
  <si>
    <t>5.5</t>
  </si>
  <si>
    <t>4.1</t>
  </si>
  <si>
    <t>4.2</t>
  </si>
  <si>
    <t>4.3</t>
  </si>
  <si>
    <t>4.4</t>
  </si>
  <si>
    <t>4.5</t>
  </si>
  <si>
    <t>Laboratory owning the Simulator</t>
  </si>
  <si>
    <t>Laboratoriy(ies) in charge of Subjective tests</t>
  </si>
  <si>
    <t>Laboratory implementing the New Model</t>
  </si>
  <si>
    <t>Team including at least one expert of Subj. Tests, Voice Quality, Simulator to be used</t>
  </si>
  <si>
    <t>The experts involved in the relevant task (at least a part of it is the STF Leader)</t>
  </si>
  <si>
    <t>May be done by Subjective test experts or by a third party</t>
  </si>
  <si>
    <t>To be done by a "third party"</t>
  </si>
  <si>
    <t>May be a specific task</t>
  </si>
  <si>
    <t>FT</t>
  </si>
  <si>
    <t>HA</t>
  </si>
  <si>
    <t>Tid</t>
  </si>
  <si>
    <t>Mes</t>
  </si>
</sst>
</file>

<file path=xl/styles.xml><?xml version="1.0" encoding="utf-8"?>
<styleSheet xmlns="http://schemas.openxmlformats.org/spreadsheetml/2006/main">
  <numFmts count="2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justify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0" fillId="0" borderId="3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49" fontId="5" fillId="0" borderId="0" xfId="20" applyNumberFormat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justify" wrapText="1"/>
    </xf>
    <xf numFmtId="0" fontId="0" fillId="2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0" xfId="0" applyFont="1" applyAlignment="1">
      <alignment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justify" wrapText="1"/>
    </xf>
    <xf numFmtId="0" fontId="0" fillId="0" borderId="0" xfId="0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49" fontId="0" fillId="0" borderId="8" xfId="0" applyNumberFormat="1" applyFont="1" applyBorder="1" applyAlignment="1">
      <alignment horizontal="left" wrapText="1"/>
    </xf>
    <xf numFmtId="1" fontId="1" fillId="0" borderId="4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justify" wrapText="1"/>
    </xf>
    <xf numFmtId="49" fontId="1" fillId="0" borderId="4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justify" wrapText="1"/>
    </xf>
    <xf numFmtId="0" fontId="0" fillId="0" borderId="6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1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49" fontId="0" fillId="3" borderId="3" xfId="0" applyNumberFormat="1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center" vertical="top" wrapText="1"/>
    </xf>
    <xf numFmtId="49" fontId="0" fillId="4" borderId="3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5" fillId="4" borderId="1" xfId="2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justify" wrapText="1"/>
    </xf>
    <xf numFmtId="0" fontId="0" fillId="4" borderId="8" xfId="0" applyFont="1" applyFill="1" applyBorder="1" applyAlignment="1">
      <alignment horizontal="center" wrapText="1"/>
    </xf>
    <xf numFmtId="1" fontId="0" fillId="4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/>
    </xf>
    <xf numFmtId="0" fontId="0" fillId="4" borderId="1" xfId="0" applyFont="1" applyFill="1" applyBorder="1" applyAlignment="1">
      <alignment horizontal="justify" wrapText="1"/>
    </xf>
    <xf numFmtId="0" fontId="0" fillId="4" borderId="2" xfId="0" applyFont="1" applyFill="1" applyBorder="1" applyAlignment="1">
      <alignment horizontal="center" wrapText="1"/>
    </xf>
    <xf numFmtId="1" fontId="0" fillId="4" borderId="2" xfId="0" applyNumberFormat="1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0" fontId="3" fillId="4" borderId="11" xfId="0" applyFont="1" applyFill="1" applyBorder="1" applyAlignment="1">
      <alignment wrapText="1"/>
    </xf>
    <xf numFmtId="49" fontId="0" fillId="4" borderId="8" xfId="0" applyNumberFormat="1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justify" wrapText="1"/>
    </xf>
    <xf numFmtId="0" fontId="3" fillId="4" borderId="6" xfId="0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justify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justify" wrapText="1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49" fontId="0" fillId="5" borderId="3" xfId="0" applyNumberFormat="1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justify" wrapText="1"/>
    </xf>
    <xf numFmtId="0" fontId="0" fillId="5" borderId="2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top" wrapText="1"/>
    </xf>
    <xf numFmtId="0" fontId="0" fillId="5" borderId="6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6" xfId="0" applyFill="1" applyBorder="1" applyAlignment="1">
      <alignment wrapText="1"/>
    </xf>
    <xf numFmtId="49" fontId="0" fillId="6" borderId="3" xfId="0" applyNumberFormat="1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justify" wrapText="1"/>
    </xf>
    <xf numFmtId="0" fontId="0" fillId="6" borderId="2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top" wrapText="1"/>
    </xf>
    <xf numFmtId="0" fontId="0" fillId="6" borderId="6" xfId="0" applyFont="1" applyFill="1" applyBorder="1" applyAlignment="1">
      <alignment horizontal="center" vertical="top" wrapText="1"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6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wrapText="1"/>
    </xf>
    <xf numFmtId="49" fontId="4" fillId="7" borderId="3" xfId="0" applyNumberFormat="1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justify" wrapText="1"/>
    </xf>
    <xf numFmtId="0" fontId="0" fillId="7" borderId="2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top" wrapText="1"/>
    </xf>
    <xf numFmtId="0" fontId="0" fillId="7" borderId="6" xfId="0" applyFont="1" applyFill="1" applyBorder="1" applyAlignment="1">
      <alignment horizontal="center" vertical="top" wrapText="1"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11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8" borderId="2" xfId="0" applyFont="1" applyFill="1" applyBorder="1" applyAlignment="1">
      <alignment horizontal="left" wrapText="1"/>
    </xf>
    <xf numFmtId="0" fontId="0" fillId="8" borderId="8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/>
    </xf>
    <xf numFmtId="0" fontId="3" fillId="8" borderId="10" xfId="0" applyFont="1" applyFill="1" applyBorder="1" applyAlignment="1">
      <alignment/>
    </xf>
    <xf numFmtId="49" fontId="0" fillId="8" borderId="3" xfId="0" applyNumberFormat="1" applyFont="1" applyFill="1" applyBorder="1" applyAlignment="1">
      <alignment horizontal="left" wrapText="1"/>
    </xf>
    <xf numFmtId="0" fontId="0" fillId="8" borderId="1" xfId="0" applyFont="1" applyFill="1" applyBorder="1" applyAlignment="1">
      <alignment horizontal="left" wrapText="1"/>
    </xf>
    <xf numFmtId="0" fontId="0" fillId="8" borderId="3" xfId="0" applyFont="1" applyFill="1" applyBorder="1" applyAlignment="1">
      <alignment horizontal="center" wrapText="1"/>
    </xf>
    <xf numFmtId="0" fontId="0" fillId="8" borderId="12" xfId="0" applyFont="1" applyFill="1" applyBorder="1" applyAlignment="1">
      <alignment horizontal="justify" wrapText="1"/>
    </xf>
    <xf numFmtId="0" fontId="0" fillId="8" borderId="1" xfId="0" applyFont="1" applyFill="1" applyBorder="1" applyAlignment="1">
      <alignment horizontal="center" wrapText="1"/>
    </xf>
    <xf numFmtId="0" fontId="0" fillId="8" borderId="3" xfId="0" applyFont="1" applyFill="1" applyBorder="1" applyAlignment="1">
      <alignment horizontal="center" vertical="top" wrapText="1"/>
    </xf>
    <xf numFmtId="0" fontId="0" fillId="8" borderId="3" xfId="0" applyFill="1" applyBorder="1" applyAlignment="1">
      <alignment/>
    </xf>
    <xf numFmtId="0" fontId="3" fillId="8" borderId="3" xfId="0" applyFont="1" applyFill="1" applyBorder="1" applyAlignment="1">
      <alignment wrapText="1"/>
    </xf>
    <xf numFmtId="0" fontId="0" fillId="8" borderId="8" xfId="0" applyFill="1" applyBorder="1" applyAlignment="1">
      <alignment wrapText="1"/>
    </xf>
    <xf numFmtId="1" fontId="0" fillId="8" borderId="3" xfId="0" applyNumberFormat="1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wrapText="1"/>
    </xf>
    <xf numFmtId="0" fontId="0" fillId="8" borderId="0" xfId="0" applyFill="1" applyAlignment="1">
      <alignment horizontal="left"/>
    </xf>
    <xf numFmtId="0" fontId="0" fillId="8" borderId="1" xfId="0" applyFill="1" applyBorder="1" applyAlignment="1">
      <alignment wrapText="1"/>
    </xf>
    <xf numFmtId="0" fontId="0" fillId="8" borderId="0" xfId="0" applyFill="1" applyAlignment="1">
      <alignment/>
    </xf>
    <xf numFmtId="0" fontId="3" fillId="8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justify" wrapText="1"/>
    </xf>
    <xf numFmtId="0" fontId="0" fillId="8" borderId="6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vertical="top" wrapText="1"/>
    </xf>
    <xf numFmtId="0" fontId="0" fillId="8" borderId="2" xfId="0" applyFill="1" applyBorder="1" applyAlignment="1">
      <alignment wrapText="1"/>
    </xf>
    <xf numFmtId="0" fontId="0" fillId="8" borderId="2" xfId="0" applyFont="1" applyFill="1" applyBorder="1" applyAlignment="1">
      <alignment horizontal="center" wrapText="1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49" fontId="4" fillId="8" borderId="3" xfId="0" applyNumberFormat="1" applyFont="1" applyFill="1" applyBorder="1" applyAlignment="1">
      <alignment horizontal="left" wrapText="1"/>
    </xf>
    <xf numFmtId="0" fontId="0" fillId="11" borderId="2" xfId="0" applyFont="1" applyFill="1" applyBorder="1" applyAlignment="1">
      <alignment horizontal="justify" wrapText="1"/>
    </xf>
    <xf numFmtId="0" fontId="0" fillId="11" borderId="10" xfId="0" applyFont="1" applyFill="1" applyBorder="1" applyAlignment="1">
      <alignment horizontal="center" vertical="top" wrapText="1"/>
    </xf>
    <xf numFmtId="0" fontId="3" fillId="11" borderId="10" xfId="0" applyFont="1" applyFill="1" applyBorder="1" applyAlignment="1">
      <alignment wrapText="1"/>
    </xf>
    <xf numFmtId="0" fontId="0" fillId="11" borderId="0" xfId="0" applyFill="1" applyAlignment="1">
      <alignment/>
    </xf>
    <xf numFmtId="0" fontId="0" fillId="11" borderId="1" xfId="0" applyFont="1" applyFill="1" applyBorder="1" applyAlignment="1">
      <alignment horizontal="justify" wrapText="1"/>
    </xf>
    <xf numFmtId="0" fontId="0" fillId="12" borderId="3" xfId="0" applyFont="1" applyFill="1" applyBorder="1" applyAlignment="1">
      <alignment horizontal="center" vertical="top" wrapText="1"/>
    </xf>
    <xf numFmtId="0" fontId="0" fillId="11" borderId="3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/>
    </xf>
    <xf numFmtId="0" fontId="0" fillId="11" borderId="0" xfId="0" applyFill="1" applyAlignment="1">
      <alignment horizontal="left"/>
    </xf>
    <xf numFmtId="49" fontId="1" fillId="12" borderId="3" xfId="0" applyNumberFormat="1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center" wrapText="1"/>
    </xf>
    <xf numFmtId="0" fontId="0" fillId="12" borderId="1" xfId="0" applyFont="1" applyFill="1" applyBorder="1" applyAlignment="1">
      <alignment horizontal="justify" wrapText="1"/>
    </xf>
    <xf numFmtId="0" fontId="0" fillId="12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top" wrapText="1"/>
    </xf>
    <xf numFmtId="0" fontId="3" fillId="12" borderId="0" xfId="0" applyFont="1" applyFill="1" applyAlignment="1">
      <alignment/>
    </xf>
    <xf numFmtId="0" fontId="0" fillId="12" borderId="0" xfId="0" applyFill="1" applyAlignment="1">
      <alignment/>
    </xf>
    <xf numFmtId="0" fontId="1" fillId="12" borderId="10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vertical="top" wrapText="1"/>
    </xf>
    <xf numFmtId="9" fontId="1" fillId="12" borderId="1" xfId="0" applyNumberFormat="1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vertical="top" wrapText="1"/>
    </xf>
    <xf numFmtId="0" fontId="0" fillId="12" borderId="10" xfId="0" applyFont="1" applyFill="1" applyBorder="1" applyAlignment="1">
      <alignment horizontal="center" vertical="top" wrapText="1"/>
    </xf>
    <xf numFmtId="9" fontId="1" fillId="12" borderId="3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1" fillId="12" borderId="6" xfId="0" applyFont="1" applyFill="1" applyBorder="1" applyAlignment="1">
      <alignment horizontal="center" wrapText="1"/>
    </xf>
    <xf numFmtId="9" fontId="1" fillId="12" borderId="6" xfId="0" applyNumberFormat="1" applyFont="1" applyFill="1" applyBorder="1" applyAlignment="1">
      <alignment horizontal="center" wrapText="1"/>
    </xf>
    <xf numFmtId="49" fontId="0" fillId="12" borderId="6" xfId="0" applyNumberFormat="1" applyFont="1" applyFill="1" applyBorder="1" applyAlignment="1">
      <alignment horizontal="left" vertical="top" wrapText="1"/>
    </xf>
    <xf numFmtId="0" fontId="1" fillId="12" borderId="11" xfId="0" applyFont="1" applyFill="1" applyBorder="1" applyAlignment="1">
      <alignment horizontal="center" vertical="top" wrapText="1"/>
    </xf>
    <xf numFmtId="0" fontId="3" fillId="12" borderId="6" xfId="0" applyFont="1" applyFill="1" applyBorder="1" applyAlignment="1">
      <alignment/>
    </xf>
    <xf numFmtId="49" fontId="1" fillId="12" borderId="3" xfId="0" applyNumberFormat="1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justify" vertical="top" wrapText="1"/>
    </xf>
    <xf numFmtId="0" fontId="0" fillId="8" borderId="6" xfId="0" applyFill="1" applyBorder="1" applyAlignment="1">
      <alignment wrapText="1"/>
    </xf>
    <xf numFmtId="0" fontId="0" fillId="8" borderId="6" xfId="0" applyFont="1" applyFill="1" applyBorder="1" applyAlignment="1">
      <alignment horizontal="center" vertical="top" wrapText="1"/>
    </xf>
    <xf numFmtId="0" fontId="3" fillId="8" borderId="11" xfId="0" applyFont="1" applyFill="1" applyBorder="1" applyAlignment="1">
      <alignment wrapText="1"/>
    </xf>
    <xf numFmtId="0" fontId="1" fillId="12" borderId="10" xfId="0" applyFont="1" applyFill="1" applyBorder="1" applyAlignment="1">
      <alignment horizontal="left" wrapText="1"/>
    </xf>
    <xf numFmtId="0" fontId="1" fillId="12" borderId="3" xfId="0" applyFont="1" applyFill="1" applyBorder="1" applyAlignment="1">
      <alignment horizontal="left" wrapText="1"/>
    </xf>
    <xf numFmtId="0" fontId="1" fillId="12" borderId="6" xfId="0" applyFont="1" applyFill="1" applyBorder="1" applyAlignment="1">
      <alignment horizontal="left" wrapText="1"/>
    </xf>
    <xf numFmtId="0" fontId="0" fillId="11" borderId="10" xfId="0" applyFont="1" applyFill="1" applyBorder="1" applyAlignment="1">
      <alignment horizontal="left" wrapText="1"/>
    </xf>
    <xf numFmtId="0" fontId="0" fillId="11" borderId="3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center" vertical="top" wrapText="1"/>
    </xf>
    <xf numFmtId="49" fontId="0" fillId="3" borderId="10" xfId="0" applyNumberFormat="1" applyFont="1" applyFill="1" applyBorder="1" applyAlignment="1">
      <alignment horizontal="left" wrapText="1"/>
    </xf>
    <xf numFmtId="49" fontId="0" fillId="3" borderId="3" xfId="0" applyNumberFormat="1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5" fillId="12" borderId="10" xfId="20" applyFill="1" applyBorder="1" applyAlignment="1">
      <alignment horizontal="center" wrapText="1"/>
    </xf>
    <xf numFmtId="0" fontId="5" fillId="12" borderId="3" xfId="20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wrapText="1"/>
    </xf>
    <xf numFmtId="0" fontId="0" fillId="12" borderId="10" xfId="0" applyFont="1" applyFill="1" applyBorder="1" applyAlignment="1">
      <alignment horizontal="justify" wrapText="1"/>
    </xf>
    <xf numFmtId="0" fontId="0" fillId="12" borderId="3" xfId="0" applyFont="1" applyFill="1" applyBorder="1" applyAlignment="1">
      <alignment horizontal="justify" wrapText="1"/>
    </xf>
    <xf numFmtId="1" fontId="1" fillId="12" borderId="10" xfId="0" applyNumberFormat="1" applyFont="1" applyFill="1" applyBorder="1" applyAlignment="1">
      <alignment horizontal="center" vertical="top" wrapText="1"/>
    </xf>
    <xf numFmtId="0" fontId="1" fillId="12" borderId="3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justify" wrapText="1"/>
    </xf>
    <xf numFmtId="0" fontId="0" fillId="3" borderId="6" xfId="0" applyFont="1" applyFill="1" applyBorder="1" applyAlignment="1">
      <alignment horizontal="center" wrapText="1"/>
    </xf>
    <xf numFmtId="1" fontId="0" fillId="3" borderId="10" xfId="0" applyNumberFormat="1" applyFont="1" applyFill="1" applyBorder="1" applyAlignment="1">
      <alignment horizontal="center" wrapText="1"/>
    </xf>
    <xf numFmtId="1" fontId="0" fillId="3" borderId="3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vertical="top" wrapText="1"/>
    </xf>
    <xf numFmtId="0" fontId="0" fillId="8" borderId="10" xfId="0" applyFont="1" applyFill="1" applyBorder="1" applyAlignment="1">
      <alignment horizontal="justify" wrapText="1"/>
    </xf>
    <xf numFmtId="0" fontId="0" fillId="8" borderId="3" xfId="0" applyFont="1" applyFill="1" applyBorder="1" applyAlignment="1">
      <alignment horizontal="justify" wrapText="1"/>
    </xf>
    <xf numFmtId="0" fontId="0" fillId="8" borderId="10" xfId="0" applyFont="1" applyFill="1" applyBorder="1" applyAlignment="1">
      <alignment horizontal="center" wrapText="1"/>
    </xf>
    <xf numFmtId="0" fontId="0" fillId="8" borderId="3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vertical="top" wrapText="1"/>
    </xf>
    <xf numFmtId="0" fontId="0" fillId="8" borderId="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11" borderId="10" xfId="0" applyFont="1" applyFill="1" applyBorder="1" applyAlignment="1">
      <alignment horizontal="center" wrapText="1"/>
    </xf>
    <xf numFmtId="0" fontId="0" fillId="11" borderId="3" xfId="0" applyFont="1" applyFill="1" applyBorder="1" applyAlignment="1">
      <alignment horizontal="center" wrapText="1"/>
    </xf>
    <xf numFmtId="0" fontId="0" fillId="11" borderId="10" xfId="0" applyFont="1" applyFill="1" applyBorder="1" applyAlignment="1">
      <alignment horizontal="center" vertical="top" wrapText="1"/>
    </xf>
    <xf numFmtId="0" fontId="0" fillId="11" borderId="3" xfId="0" applyFont="1" applyFill="1" applyBorder="1" applyAlignment="1">
      <alignment horizontal="center" vertical="top" wrapText="1"/>
    </xf>
    <xf numFmtId="49" fontId="0" fillId="8" borderId="10" xfId="0" applyNumberFormat="1" applyFont="1" applyFill="1" applyBorder="1" applyAlignment="1">
      <alignment horizontal="left" wrapText="1"/>
    </xf>
    <xf numFmtId="49" fontId="0" fillId="8" borderId="3" xfId="0" applyNumberFormat="1" applyFont="1" applyFill="1" applyBorder="1" applyAlignment="1">
      <alignment horizontal="left" wrapText="1"/>
    </xf>
    <xf numFmtId="0" fontId="0" fillId="12" borderId="13" xfId="0" applyFont="1" applyFill="1" applyBorder="1" applyAlignment="1">
      <alignment horizontal="center" vertical="top" wrapText="1"/>
    </xf>
    <xf numFmtId="0" fontId="0" fillId="12" borderId="14" xfId="0" applyFont="1" applyFill="1" applyBorder="1" applyAlignment="1">
      <alignment horizontal="center" vertical="top" wrapText="1"/>
    </xf>
    <xf numFmtId="0" fontId="0" fillId="12" borderId="11" xfId="0" applyFont="1" applyFill="1" applyBorder="1" applyAlignment="1">
      <alignment horizontal="center" vertical="top" wrapText="1"/>
    </xf>
    <xf numFmtId="0" fontId="1" fillId="12" borderId="13" xfId="0" applyFont="1" applyFill="1" applyBorder="1" applyAlignment="1">
      <alignment horizontal="center" vertical="top" wrapText="1"/>
    </xf>
    <xf numFmtId="0" fontId="1" fillId="12" borderId="11" xfId="0" applyFont="1" applyFill="1" applyBorder="1" applyAlignment="1">
      <alignment horizontal="center" vertical="top" wrapText="1"/>
    </xf>
    <xf numFmtId="49" fontId="2" fillId="12" borderId="10" xfId="0" applyNumberFormat="1" applyFont="1" applyFill="1" applyBorder="1" applyAlignment="1">
      <alignment horizontal="left" wrapText="1"/>
    </xf>
    <xf numFmtId="49" fontId="2" fillId="12" borderId="3" xfId="0" applyNumberFormat="1" applyFont="1" applyFill="1" applyBorder="1" applyAlignment="1">
      <alignment horizontal="left" wrapText="1"/>
    </xf>
    <xf numFmtId="0" fontId="1" fillId="12" borderId="10" xfId="0" applyFont="1" applyFill="1" applyBorder="1" applyAlignment="1">
      <alignment horizontal="left" wrapText="1"/>
    </xf>
    <xf numFmtId="0" fontId="1" fillId="12" borderId="3" xfId="0" applyFont="1" applyFill="1" applyBorder="1" applyAlignment="1">
      <alignment horizontal="left" wrapText="1"/>
    </xf>
    <xf numFmtId="0" fontId="0" fillId="8" borderId="15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8" borderId="16" xfId="0" applyFont="1" applyFill="1" applyBorder="1" applyAlignment="1">
      <alignment horizontal="justify" wrapText="1"/>
    </xf>
    <xf numFmtId="0" fontId="0" fillId="8" borderId="12" xfId="0" applyFont="1" applyFill="1" applyBorder="1" applyAlignment="1">
      <alignment horizontal="justify" wrapText="1"/>
    </xf>
    <xf numFmtId="49" fontId="2" fillId="12" borderId="6" xfId="0" applyNumberFormat="1" applyFont="1" applyFill="1" applyBorder="1" applyAlignment="1">
      <alignment horizontal="left" wrapText="1"/>
    </xf>
    <xf numFmtId="0" fontId="1" fillId="12" borderId="6" xfId="0" applyFont="1" applyFill="1" applyBorder="1" applyAlignment="1">
      <alignment horizontal="left" wrapText="1"/>
    </xf>
    <xf numFmtId="0" fontId="1" fillId="12" borderId="6" xfId="0" applyFont="1" applyFill="1" applyBorder="1" applyAlignment="1">
      <alignment horizontal="center" wrapText="1"/>
    </xf>
    <xf numFmtId="0" fontId="0" fillId="12" borderId="6" xfId="0" applyFont="1" applyFill="1" applyBorder="1" applyAlignment="1">
      <alignment horizontal="justify" wrapText="1"/>
    </xf>
    <xf numFmtId="0" fontId="0" fillId="12" borderId="6" xfId="0" applyFont="1" applyFill="1" applyBorder="1" applyAlignment="1">
      <alignment horizontal="center" wrapText="1"/>
    </xf>
    <xf numFmtId="0" fontId="1" fillId="12" borderId="6" xfId="0" applyFont="1" applyFill="1" applyBorder="1" applyAlignment="1">
      <alignment horizontal="center" vertical="top" wrapText="1"/>
    </xf>
    <xf numFmtId="0" fontId="1" fillId="12" borderId="10" xfId="0" applyFont="1" applyFill="1" applyBorder="1" applyAlignment="1">
      <alignment horizontal="center" vertical="top" wrapText="1"/>
    </xf>
    <xf numFmtId="49" fontId="1" fillId="12" borderId="10" xfId="0" applyNumberFormat="1" applyFont="1" applyFill="1" applyBorder="1" applyAlignment="1">
      <alignment horizontal="left" wrapText="1"/>
    </xf>
    <xf numFmtId="0" fontId="0" fillId="12" borderId="3" xfId="0" applyFill="1" applyBorder="1" applyAlignment="1">
      <alignment/>
    </xf>
    <xf numFmtId="0" fontId="0" fillId="12" borderId="10" xfId="0" applyFont="1" applyFill="1" applyBorder="1" applyAlignment="1">
      <alignment horizontal="center" wrapText="1"/>
    </xf>
    <xf numFmtId="0" fontId="0" fillId="12" borderId="3" xfId="0" applyFont="1" applyFill="1" applyBorder="1" applyAlignment="1">
      <alignment horizontal="center" wrapText="1"/>
    </xf>
    <xf numFmtId="0" fontId="0" fillId="12" borderId="10" xfId="0" applyFont="1" applyFill="1" applyBorder="1" applyAlignment="1">
      <alignment horizontal="center" vertical="top" wrapText="1"/>
    </xf>
    <xf numFmtId="0" fontId="0" fillId="12" borderId="3" xfId="0" applyFont="1" applyFill="1" applyBorder="1" applyAlignment="1">
      <alignment horizontal="center" vertical="top" wrapText="1"/>
    </xf>
    <xf numFmtId="49" fontId="4" fillId="11" borderId="10" xfId="0" applyNumberFormat="1" applyFont="1" applyFill="1" applyBorder="1" applyAlignment="1">
      <alignment horizontal="left" wrapText="1"/>
    </xf>
    <xf numFmtId="49" fontId="4" fillId="11" borderId="3" xfId="0" applyNumberFormat="1" applyFont="1" applyFill="1" applyBorder="1" applyAlignment="1">
      <alignment horizontal="left" wrapText="1"/>
    </xf>
    <xf numFmtId="0" fontId="0" fillId="11" borderId="10" xfId="0" applyFont="1" applyFill="1" applyBorder="1" applyAlignment="1">
      <alignment horizontal="left" wrapText="1"/>
    </xf>
    <xf numFmtId="0" fontId="0" fillId="11" borderId="3" xfId="0" applyFont="1" applyFill="1" applyBorder="1" applyAlignment="1">
      <alignment horizontal="left" wrapText="1"/>
    </xf>
    <xf numFmtId="49" fontId="1" fillId="12" borderId="3" xfId="0" applyNumberFormat="1" applyFont="1" applyFill="1" applyBorder="1" applyAlignment="1">
      <alignment horizontal="left" wrapText="1"/>
    </xf>
    <xf numFmtId="0" fontId="1" fillId="12" borderId="3" xfId="0" applyFont="1" applyFill="1" applyBorder="1" applyAlignment="1">
      <alignment horizontal="center" vertical="center" wrapText="1"/>
    </xf>
    <xf numFmtId="9" fontId="1" fillId="12" borderId="2" xfId="0" applyNumberFormat="1" applyFont="1" applyFill="1" applyBorder="1" applyAlignment="1">
      <alignment horizontal="center" vertical="center" wrapText="1"/>
    </xf>
    <xf numFmtId="9" fontId="1" fillId="12" borderId="1" xfId="0" applyNumberFormat="1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1" fillId="12" borderId="10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3"/>
  <sheetViews>
    <sheetView tabSelected="1" zoomScale="90" zoomScaleNormal="90" workbookViewId="0" topLeftCell="A2">
      <pane ySplit="2" topLeftCell="BM21" activePane="bottomLeft" state="frozen"/>
      <selection pane="topLeft" activeCell="A2" sqref="A2"/>
      <selection pane="bottomLeft" activeCell="H24" sqref="H24:H25"/>
    </sheetView>
  </sheetViews>
  <sheetFormatPr defaultColWidth="9.140625" defaultRowHeight="12.75"/>
  <cols>
    <col min="1" max="1" width="0.85546875" style="0" customWidth="1"/>
    <col min="2" max="2" width="17.8515625" style="11" customWidth="1"/>
    <col min="3" max="3" width="29.421875" style="8" customWidth="1"/>
    <col min="4" max="4" width="9.00390625" style="8" customWidth="1"/>
    <col min="5" max="6" width="9.8515625" style="8" customWidth="1"/>
    <col min="7" max="7" width="7.8515625" style="8" customWidth="1"/>
    <col min="8" max="17" width="9.7109375" style="0" customWidth="1"/>
    <col min="18" max="18" width="14.140625" style="20" customWidth="1"/>
    <col min="19" max="16384" width="11.57421875" style="0" customWidth="1"/>
  </cols>
  <sheetData>
    <row r="3" spans="2:7" ht="20.25">
      <c r="B3" s="40" t="s">
        <v>95</v>
      </c>
      <c r="D3" s="8" t="s">
        <v>144</v>
      </c>
      <c r="E3" s="8" t="s">
        <v>145</v>
      </c>
      <c r="F3" s="8" t="s">
        <v>146</v>
      </c>
      <c r="G3" s="8" t="s">
        <v>147</v>
      </c>
    </row>
    <row r="4" spans="2:16" s="157" customFormat="1" ht="12.75" customHeight="1">
      <c r="B4" s="169"/>
      <c r="C4" s="217"/>
      <c r="D4" s="218"/>
      <c r="E4" s="218"/>
      <c r="F4" s="218"/>
      <c r="G4" s="218"/>
      <c r="H4" s="218"/>
      <c r="I4" s="218"/>
      <c r="J4" s="218"/>
      <c r="K4" s="218"/>
      <c r="L4" s="219"/>
      <c r="M4" s="220"/>
      <c r="N4" s="221"/>
      <c r="O4" s="170" t="s">
        <v>108</v>
      </c>
      <c r="P4" s="171"/>
    </row>
    <row r="5" spans="2:16" s="157" customFormat="1" ht="38.25">
      <c r="B5" s="172" t="s">
        <v>0</v>
      </c>
      <c r="C5" s="173" t="s">
        <v>1</v>
      </c>
      <c r="D5" s="173"/>
      <c r="E5" s="173"/>
      <c r="F5" s="173"/>
      <c r="G5" s="173"/>
      <c r="H5" s="155" t="s">
        <v>2</v>
      </c>
      <c r="I5" s="155" t="s">
        <v>59</v>
      </c>
      <c r="J5" s="174" t="s">
        <v>3</v>
      </c>
      <c r="K5" s="155" t="s">
        <v>4</v>
      </c>
      <c r="L5" s="155" t="s">
        <v>60</v>
      </c>
      <c r="M5" s="155" t="s">
        <v>61</v>
      </c>
      <c r="N5" s="155" t="s">
        <v>5</v>
      </c>
      <c r="O5" s="155"/>
      <c r="P5" s="167" t="s">
        <v>71</v>
      </c>
    </row>
    <row r="6" spans="2:16" s="256" customFormat="1" ht="18" customHeight="1">
      <c r="B6" s="222" t="s">
        <v>113</v>
      </c>
      <c r="C6" s="224" t="s">
        <v>80</v>
      </c>
      <c r="D6" s="253" t="s">
        <v>144</v>
      </c>
      <c r="E6" s="253"/>
      <c r="F6" s="253" t="s">
        <v>146</v>
      </c>
      <c r="G6" s="253" t="s">
        <v>147</v>
      </c>
      <c r="H6" s="190">
        <f>SUM(H8:H15)</f>
        <v>30</v>
      </c>
      <c r="I6" s="192" t="s">
        <v>83</v>
      </c>
      <c r="J6" s="194"/>
      <c r="K6" s="254" t="s">
        <v>13</v>
      </c>
      <c r="L6" s="254" t="s">
        <v>91</v>
      </c>
      <c r="M6" s="196">
        <f>SUM(M8:M16)</f>
        <v>18000</v>
      </c>
      <c r="N6" s="196">
        <f>SUM(N8:N16)</f>
        <v>15800</v>
      </c>
      <c r="O6" s="196">
        <f>SUM(O8:O16)</f>
        <v>3900</v>
      </c>
      <c r="P6" s="255"/>
    </row>
    <row r="7" spans="2:16" s="252" customFormat="1" ht="24.75" customHeight="1">
      <c r="B7" s="223"/>
      <c r="C7" s="225"/>
      <c r="D7" s="248"/>
      <c r="E7" s="248" t="s">
        <v>145</v>
      </c>
      <c r="F7" s="248"/>
      <c r="G7" s="248"/>
      <c r="H7" s="191"/>
      <c r="I7" s="193"/>
      <c r="J7" s="195"/>
      <c r="K7" s="249">
        <v>0.35</v>
      </c>
      <c r="L7" s="250">
        <v>0.25</v>
      </c>
      <c r="M7" s="197"/>
      <c r="N7" s="197"/>
      <c r="O7" s="197"/>
      <c r="P7" s="251"/>
    </row>
    <row r="8" spans="2:16" s="46" customFormat="1" ht="28.5" customHeight="1">
      <c r="B8" s="184" t="s">
        <v>43</v>
      </c>
      <c r="C8" s="186" t="s">
        <v>11</v>
      </c>
      <c r="D8" s="165"/>
      <c r="E8" s="165"/>
      <c r="F8" s="165"/>
      <c r="G8" s="165"/>
      <c r="H8" s="188">
        <v>4</v>
      </c>
      <c r="I8" s="188">
        <v>1</v>
      </c>
      <c r="J8" s="198" t="s">
        <v>7</v>
      </c>
      <c r="K8" s="43"/>
      <c r="L8" s="199"/>
      <c r="M8" s="200">
        <v>2400</v>
      </c>
      <c r="N8" s="202"/>
      <c r="O8" s="44"/>
      <c r="P8" s="45"/>
    </row>
    <row r="9" spans="2:16" s="46" customFormat="1" ht="12.75">
      <c r="B9" s="185"/>
      <c r="C9" s="187"/>
      <c r="D9" s="166">
        <v>3</v>
      </c>
      <c r="E9" s="166">
        <v>1</v>
      </c>
      <c r="F9" s="166"/>
      <c r="G9" s="166"/>
      <c r="H9" s="189"/>
      <c r="I9" s="189"/>
      <c r="J9" s="198"/>
      <c r="L9" s="199"/>
      <c r="M9" s="201"/>
      <c r="N9" s="183"/>
      <c r="O9" s="48"/>
      <c r="P9" s="45"/>
    </row>
    <row r="10" spans="2:18" ht="25.5">
      <c r="B10" s="49" t="s">
        <v>44</v>
      </c>
      <c r="C10" s="50" t="s">
        <v>8</v>
      </c>
      <c r="D10" s="50"/>
      <c r="E10" s="50"/>
      <c r="F10" s="50">
        <v>12</v>
      </c>
      <c r="G10" s="50"/>
      <c r="H10" s="51">
        <v>12</v>
      </c>
      <c r="I10" s="52">
        <v>1</v>
      </c>
      <c r="J10" s="53" t="s">
        <v>7</v>
      </c>
      <c r="K10" s="54" t="s">
        <v>84</v>
      </c>
      <c r="L10" s="52">
        <v>3</v>
      </c>
      <c r="M10" s="55">
        <v>7200</v>
      </c>
      <c r="N10" s="56">
        <v>1800</v>
      </c>
      <c r="O10" s="57"/>
      <c r="P10" s="58" t="s">
        <v>76</v>
      </c>
      <c r="R10"/>
    </row>
    <row r="11" spans="2:18" ht="25.5">
      <c r="B11" s="49" t="s">
        <v>119</v>
      </c>
      <c r="C11" s="50" t="s">
        <v>9</v>
      </c>
      <c r="D11" s="50"/>
      <c r="E11" s="50"/>
      <c r="F11" s="50">
        <v>5</v>
      </c>
      <c r="G11" s="50"/>
      <c r="H11" s="51">
        <v>5</v>
      </c>
      <c r="I11" s="52">
        <v>1</v>
      </c>
      <c r="J11" s="59" t="s">
        <v>7</v>
      </c>
      <c r="K11" s="60"/>
      <c r="L11" s="52">
        <v>3</v>
      </c>
      <c r="M11" s="61">
        <v>3000</v>
      </c>
      <c r="N11" s="62">
        <v>1800</v>
      </c>
      <c r="O11" s="63"/>
      <c r="P11" s="58" t="s">
        <v>76</v>
      </c>
      <c r="R11"/>
    </row>
    <row r="12" spans="2:18" ht="25.5">
      <c r="B12" s="215" t="s">
        <v>45</v>
      </c>
      <c r="C12" s="113" t="s">
        <v>62</v>
      </c>
      <c r="D12" s="113"/>
      <c r="E12" s="113"/>
      <c r="F12" s="113"/>
      <c r="G12" s="113"/>
      <c r="H12" s="205">
        <v>6</v>
      </c>
      <c r="I12" s="205">
        <v>2</v>
      </c>
      <c r="J12" s="228" t="s">
        <v>10</v>
      </c>
      <c r="K12" s="114" t="s">
        <v>85</v>
      </c>
      <c r="L12" s="226"/>
      <c r="M12" s="207">
        <f>SUM(H12*600)</f>
        <v>3600</v>
      </c>
      <c r="N12" s="207">
        <f>6*200+3*600+6*600</f>
        <v>6600</v>
      </c>
      <c r="O12" s="116"/>
      <c r="P12" s="117"/>
      <c r="R12"/>
    </row>
    <row r="13" spans="2:18" ht="112.5">
      <c r="B13" s="216"/>
      <c r="C13" s="119" t="s">
        <v>64</v>
      </c>
      <c r="D13" s="119"/>
      <c r="E13" s="119"/>
      <c r="F13" s="119">
        <v>6</v>
      </c>
      <c r="G13" s="119"/>
      <c r="H13" s="206"/>
      <c r="I13" s="206"/>
      <c r="J13" s="229"/>
      <c r="K13" s="114" t="s">
        <v>86</v>
      </c>
      <c r="L13" s="227"/>
      <c r="M13" s="208">
        <f>SUM(H13*800)</f>
        <v>0</v>
      </c>
      <c r="N13" s="208"/>
      <c r="O13" s="124"/>
      <c r="P13" s="125" t="s">
        <v>70</v>
      </c>
      <c r="R13"/>
    </row>
    <row r="14" spans="2:18" ht="56.25">
      <c r="B14" s="118" t="s">
        <v>46</v>
      </c>
      <c r="C14" s="119" t="s">
        <v>81</v>
      </c>
      <c r="D14" s="119"/>
      <c r="E14" s="119"/>
      <c r="F14" s="119">
        <v>3</v>
      </c>
      <c r="G14" s="119"/>
      <c r="H14" s="120">
        <v>3</v>
      </c>
      <c r="I14" s="120">
        <v>1</v>
      </c>
      <c r="J14" s="121" t="s">
        <v>10</v>
      </c>
      <c r="K14" s="126"/>
      <c r="L14" s="122"/>
      <c r="M14" s="127">
        <v>1800</v>
      </c>
      <c r="N14" s="123">
        <v>600</v>
      </c>
      <c r="O14" s="123"/>
      <c r="P14" s="128" t="s">
        <v>82</v>
      </c>
      <c r="R14"/>
    </row>
    <row r="15" spans="2:18" ht="38.25">
      <c r="B15" s="9"/>
      <c r="C15" s="6" t="s">
        <v>12</v>
      </c>
      <c r="D15" s="6"/>
      <c r="E15" s="6"/>
      <c r="F15" s="6"/>
      <c r="G15" s="6"/>
      <c r="H15" s="2"/>
      <c r="I15" s="2"/>
      <c r="J15" s="23"/>
      <c r="K15" s="19"/>
      <c r="L15" s="2"/>
      <c r="M15" s="21"/>
      <c r="N15" s="3">
        <v>5000</v>
      </c>
      <c r="O15" s="35"/>
      <c r="P15" s="20"/>
      <c r="R15"/>
    </row>
    <row r="16" spans="2:18" ht="12.75">
      <c r="B16" s="32"/>
      <c r="C16" s="33" t="s">
        <v>104</v>
      </c>
      <c r="D16" s="33"/>
      <c r="E16" s="33"/>
      <c r="F16" s="33"/>
      <c r="G16" s="33"/>
      <c r="H16" s="18"/>
      <c r="I16" s="18"/>
      <c r="J16" s="34"/>
      <c r="K16" s="17"/>
      <c r="L16" s="18"/>
      <c r="M16" s="35"/>
      <c r="N16" s="35"/>
      <c r="O16" s="35">
        <v>3900</v>
      </c>
      <c r="P16" s="20"/>
      <c r="R16"/>
    </row>
    <row r="17" spans="2:16" s="157" customFormat="1" ht="60" customHeight="1">
      <c r="B17" s="222" t="s">
        <v>114</v>
      </c>
      <c r="C17" s="224" t="s">
        <v>80</v>
      </c>
      <c r="D17" s="178"/>
      <c r="E17" s="178"/>
      <c r="F17" s="178"/>
      <c r="G17" s="178"/>
      <c r="H17" s="190">
        <f>SUM(H19:H23)</f>
        <v>21</v>
      </c>
      <c r="I17" s="192" t="s">
        <v>87</v>
      </c>
      <c r="J17" s="194"/>
      <c r="K17" s="159" t="s">
        <v>73</v>
      </c>
      <c r="L17" s="159" t="s">
        <v>90</v>
      </c>
      <c r="M17" s="196">
        <f>SUM(M19:M23)</f>
        <v>12600</v>
      </c>
      <c r="N17" s="196">
        <f>SUM(N19:N23)</f>
        <v>10300</v>
      </c>
      <c r="O17" s="163"/>
      <c r="P17" s="156"/>
    </row>
    <row r="18" spans="2:16" s="157" customFormat="1" ht="19.5" customHeight="1">
      <c r="B18" s="223"/>
      <c r="C18" s="225"/>
      <c r="D18" s="179"/>
      <c r="E18" s="179"/>
      <c r="F18" s="179"/>
      <c r="G18" s="179"/>
      <c r="H18" s="191"/>
      <c r="I18" s="193"/>
      <c r="J18" s="195"/>
      <c r="K18" s="161">
        <v>0.4</v>
      </c>
      <c r="L18" s="161">
        <v>0.35</v>
      </c>
      <c r="M18" s="197"/>
      <c r="N18" s="197"/>
      <c r="O18" s="146"/>
      <c r="P18" s="156"/>
    </row>
    <row r="19" spans="2:16" s="46" customFormat="1" ht="38.25">
      <c r="B19" s="47" t="s">
        <v>47</v>
      </c>
      <c r="C19" s="74" t="s">
        <v>14</v>
      </c>
      <c r="D19" s="74">
        <v>2</v>
      </c>
      <c r="E19" s="74">
        <v>1</v>
      </c>
      <c r="F19" s="74"/>
      <c r="G19" s="74"/>
      <c r="H19" s="75">
        <v>3</v>
      </c>
      <c r="I19" s="75">
        <v>1</v>
      </c>
      <c r="J19" s="76" t="s">
        <v>7</v>
      </c>
      <c r="K19" s="77" t="s">
        <v>74</v>
      </c>
      <c r="L19" s="75">
        <v>1</v>
      </c>
      <c r="M19" s="78">
        <v>1800</v>
      </c>
      <c r="N19" s="78">
        <v>600</v>
      </c>
      <c r="O19" s="48"/>
      <c r="P19" s="45"/>
    </row>
    <row r="20" spans="2:16" s="64" customFormat="1" ht="25.5">
      <c r="B20" s="49" t="s">
        <v>48</v>
      </c>
      <c r="C20" s="50" t="s">
        <v>16</v>
      </c>
      <c r="D20" s="50"/>
      <c r="E20" s="50"/>
      <c r="F20" s="50">
        <v>10</v>
      </c>
      <c r="G20" s="50"/>
      <c r="H20" s="52">
        <v>10</v>
      </c>
      <c r="I20" s="52">
        <v>1</v>
      </c>
      <c r="J20" s="59" t="s">
        <v>7</v>
      </c>
      <c r="K20" s="60" t="s">
        <v>88</v>
      </c>
      <c r="L20" s="52">
        <v>2</v>
      </c>
      <c r="M20" s="56">
        <v>6000</v>
      </c>
      <c r="N20" s="56">
        <v>1200</v>
      </c>
      <c r="O20" s="57"/>
      <c r="P20" s="58"/>
    </row>
    <row r="21" spans="2:16" s="64" customFormat="1" ht="67.5">
      <c r="B21" s="49" t="s">
        <v>49</v>
      </c>
      <c r="C21" s="50" t="s">
        <v>17</v>
      </c>
      <c r="D21" s="50"/>
      <c r="E21" s="50"/>
      <c r="F21" s="50">
        <v>4</v>
      </c>
      <c r="G21" s="50"/>
      <c r="H21" s="52">
        <v>4</v>
      </c>
      <c r="I21" s="52">
        <v>2</v>
      </c>
      <c r="J21" s="59" t="s">
        <v>10</v>
      </c>
      <c r="K21" s="60"/>
      <c r="L21" s="52">
        <v>2</v>
      </c>
      <c r="M21" s="56">
        <v>2400</v>
      </c>
      <c r="N21" s="56">
        <f>SUM(800+1200)</f>
        <v>2000</v>
      </c>
      <c r="O21" s="57"/>
      <c r="P21" s="65" t="s">
        <v>72</v>
      </c>
    </row>
    <row r="22" spans="2:16" s="64" customFormat="1" ht="67.5">
      <c r="B22" s="66" t="s">
        <v>50</v>
      </c>
      <c r="C22" s="67" t="s">
        <v>18</v>
      </c>
      <c r="D22" s="67"/>
      <c r="E22" s="67"/>
      <c r="F22" s="67">
        <v>4</v>
      </c>
      <c r="G22" s="67"/>
      <c r="H22" s="60">
        <v>4</v>
      </c>
      <c r="I22" s="60">
        <v>1</v>
      </c>
      <c r="J22" s="68" t="s">
        <v>10</v>
      </c>
      <c r="K22" s="60" t="s">
        <v>89</v>
      </c>
      <c r="L22" s="60">
        <v>2</v>
      </c>
      <c r="M22" s="62">
        <v>2400</v>
      </c>
      <c r="N22" s="56">
        <f>SUM(800+1200)</f>
        <v>2000</v>
      </c>
      <c r="O22" s="62"/>
      <c r="P22" s="69" t="s">
        <v>72</v>
      </c>
    </row>
    <row r="23" spans="2:16" s="64" customFormat="1" ht="26.25" customHeight="1">
      <c r="B23" s="70"/>
      <c r="C23" s="71" t="s">
        <v>19</v>
      </c>
      <c r="D23" s="71"/>
      <c r="E23" s="71"/>
      <c r="F23" s="71"/>
      <c r="G23" s="71"/>
      <c r="H23" s="72"/>
      <c r="I23" s="72"/>
      <c r="J23" s="73"/>
      <c r="K23" s="72"/>
      <c r="L23" s="72"/>
      <c r="M23" s="57"/>
      <c r="N23" s="57">
        <v>4500</v>
      </c>
      <c r="O23" s="57"/>
      <c r="P23" s="58"/>
    </row>
    <row r="24" spans="2:16" s="157" customFormat="1" ht="15.75" customHeight="1">
      <c r="B24" s="230" t="s">
        <v>115</v>
      </c>
      <c r="C24" s="231" t="s">
        <v>78</v>
      </c>
      <c r="D24" s="180"/>
      <c r="E24" s="180"/>
      <c r="F24" s="180"/>
      <c r="G24" s="180"/>
      <c r="H24" s="232">
        <f>SUM(H26:H37)</f>
        <v>71</v>
      </c>
      <c r="I24" s="232" t="s">
        <v>109</v>
      </c>
      <c r="J24" s="233"/>
      <c r="K24" s="167" t="s">
        <v>6</v>
      </c>
      <c r="L24" s="234"/>
      <c r="M24" s="235">
        <f>SUM(M26:M38)</f>
        <v>42600</v>
      </c>
      <c r="N24" s="220">
        <v>40500</v>
      </c>
      <c r="O24" s="220">
        <f>SUM(O26:O38)</f>
        <v>2600</v>
      </c>
      <c r="P24" s="156"/>
    </row>
    <row r="25" spans="2:16" s="157" customFormat="1" ht="12.75">
      <c r="B25" s="230"/>
      <c r="C25" s="231"/>
      <c r="D25" s="180"/>
      <c r="E25" s="180"/>
      <c r="F25" s="180"/>
      <c r="G25" s="180"/>
      <c r="H25" s="232"/>
      <c r="I25" s="232"/>
      <c r="J25" s="233"/>
      <c r="K25" s="168">
        <v>0.16</v>
      </c>
      <c r="L25" s="234"/>
      <c r="M25" s="235"/>
      <c r="N25" s="220"/>
      <c r="O25" s="220"/>
      <c r="P25" s="156"/>
    </row>
    <row r="26" spans="2:16" s="87" customFormat="1" ht="12.75">
      <c r="B26" s="79" t="s">
        <v>51</v>
      </c>
      <c r="C26" s="80" t="s">
        <v>20</v>
      </c>
      <c r="D26" s="80">
        <v>2.5</v>
      </c>
      <c r="E26" s="80"/>
      <c r="F26" s="80"/>
      <c r="G26" s="80">
        <v>2.5</v>
      </c>
      <c r="H26" s="81">
        <v>5</v>
      </c>
      <c r="I26" s="81">
        <v>1</v>
      </c>
      <c r="J26" s="82" t="s">
        <v>7</v>
      </c>
      <c r="K26" s="83" t="s">
        <v>96</v>
      </c>
      <c r="L26" s="81"/>
      <c r="M26" s="84">
        <v>3000</v>
      </c>
      <c r="N26" s="84"/>
      <c r="O26" s="85"/>
      <c r="P26" s="86"/>
    </row>
    <row r="27" spans="2:16" s="87" customFormat="1" ht="25.5">
      <c r="B27" s="79" t="s">
        <v>52</v>
      </c>
      <c r="C27" s="80" t="s">
        <v>97</v>
      </c>
      <c r="D27" s="80">
        <v>10</v>
      </c>
      <c r="E27" s="80"/>
      <c r="F27" s="80"/>
      <c r="G27" s="80">
        <v>10</v>
      </c>
      <c r="H27" s="81">
        <v>20</v>
      </c>
      <c r="I27" s="81">
        <v>1</v>
      </c>
      <c r="J27" s="82" t="s">
        <v>7</v>
      </c>
      <c r="K27" s="83" t="s">
        <v>101</v>
      </c>
      <c r="L27" s="81"/>
      <c r="M27" s="84">
        <v>12000</v>
      </c>
      <c r="N27" s="84"/>
      <c r="O27" s="85"/>
      <c r="P27" s="86"/>
    </row>
    <row r="28" spans="2:16" s="87" customFormat="1" ht="25.5">
      <c r="B28" s="79" t="s">
        <v>53</v>
      </c>
      <c r="C28" s="80" t="s">
        <v>21</v>
      </c>
      <c r="D28" s="80">
        <v>2.5</v>
      </c>
      <c r="E28" s="80"/>
      <c r="F28" s="80"/>
      <c r="G28" s="80">
        <v>2.5</v>
      </c>
      <c r="H28" s="81">
        <v>5</v>
      </c>
      <c r="I28" s="81">
        <v>1</v>
      </c>
      <c r="J28" s="82" t="s">
        <v>7</v>
      </c>
      <c r="K28" s="83"/>
      <c r="L28" s="81"/>
      <c r="M28" s="84">
        <v>3000</v>
      </c>
      <c r="N28" s="84"/>
      <c r="O28" s="85"/>
      <c r="P28" s="86"/>
    </row>
    <row r="29" spans="2:16" s="87" customFormat="1" ht="25.5">
      <c r="B29" s="79" t="s">
        <v>54</v>
      </c>
      <c r="C29" s="80" t="s">
        <v>22</v>
      </c>
      <c r="D29" s="80">
        <v>2.5</v>
      </c>
      <c r="E29" s="80"/>
      <c r="F29" s="80"/>
      <c r="G29" s="80">
        <v>2.5</v>
      </c>
      <c r="H29" s="81">
        <v>5</v>
      </c>
      <c r="I29" s="81">
        <v>2</v>
      </c>
      <c r="J29" s="82" t="s">
        <v>7</v>
      </c>
      <c r="K29" s="83" t="s">
        <v>102</v>
      </c>
      <c r="L29" s="81"/>
      <c r="M29" s="84">
        <v>3000</v>
      </c>
      <c r="N29" s="84"/>
      <c r="O29" s="85"/>
      <c r="P29" s="86"/>
    </row>
    <row r="30" spans="2:16" s="87" customFormat="1" ht="25.5">
      <c r="B30" s="79" t="s">
        <v>75</v>
      </c>
      <c r="C30" s="80" t="s">
        <v>125</v>
      </c>
      <c r="D30" s="80">
        <v>5</v>
      </c>
      <c r="E30" s="80"/>
      <c r="F30" s="80"/>
      <c r="G30" s="80">
        <v>5</v>
      </c>
      <c r="H30" s="81">
        <v>10</v>
      </c>
      <c r="I30" s="81">
        <v>2</v>
      </c>
      <c r="J30" s="82" t="s">
        <v>7</v>
      </c>
      <c r="K30" s="88"/>
      <c r="L30" s="81"/>
      <c r="M30" s="84">
        <v>6000</v>
      </c>
      <c r="N30" s="84"/>
      <c r="O30" s="85"/>
      <c r="P30" s="86"/>
    </row>
    <row r="31" spans="2:16" s="87" customFormat="1" ht="12.75">
      <c r="B31" s="79" t="s">
        <v>120</v>
      </c>
      <c r="C31" s="80" t="s">
        <v>23</v>
      </c>
      <c r="D31" s="80">
        <v>5</v>
      </c>
      <c r="E31" s="80"/>
      <c r="F31" s="80"/>
      <c r="G31" s="80"/>
      <c r="H31" s="81">
        <v>5</v>
      </c>
      <c r="I31" s="81">
        <v>2</v>
      </c>
      <c r="J31" s="82" t="s">
        <v>7</v>
      </c>
      <c r="K31" s="88"/>
      <c r="L31" s="81"/>
      <c r="M31" s="84">
        <v>3000</v>
      </c>
      <c r="N31" s="84"/>
      <c r="O31" s="85"/>
      <c r="P31" s="86"/>
    </row>
    <row r="32" spans="2:16" s="87" customFormat="1" ht="12.75">
      <c r="B32" s="79" t="s">
        <v>121</v>
      </c>
      <c r="C32" s="80" t="s">
        <v>24</v>
      </c>
      <c r="D32" s="80">
        <v>10</v>
      </c>
      <c r="E32" s="80"/>
      <c r="F32" s="80"/>
      <c r="G32" s="80"/>
      <c r="H32" s="81">
        <v>10</v>
      </c>
      <c r="I32" s="81">
        <v>2</v>
      </c>
      <c r="J32" s="82" t="s">
        <v>7</v>
      </c>
      <c r="K32" s="88"/>
      <c r="L32" s="81"/>
      <c r="M32" s="84">
        <v>6000</v>
      </c>
      <c r="N32" s="84"/>
      <c r="O32" s="85"/>
      <c r="P32" s="86"/>
    </row>
    <row r="33" spans="2:16" s="131" customFormat="1" ht="56.25">
      <c r="B33" s="118" t="s">
        <v>122</v>
      </c>
      <c r="C33" s="119" t="s">
        <v>25</v>
      </c>
      <c r="D33" s="119">
        <v>3</v>
      </c>
      <c r="E33" s="119"/>
      <c r="F33" s="119"/>
      <c r="G33" s="119">
        <v>2</v>
      </c>
      <c r="H33" s="122">
        <v>5</v>
      </c>
      <c r="I33" s="122">
        <v>1</v>
      </c>
      <c r="J33" s="133" t="s">
        <v>10</v>
      </c>
      <c r="K33" s="175"/>
      <c r="L33" s="122"/>
      <c r="M33" s="135">
        <v>3000</v>
      </c>
      <c r="N33" s="135">
        <v>1000</v>
      </c>
      <c r="O33" s="176"/>
      <c r="P33" s="177" t="s">
        <v>66</v>
      </c>
    </row>
    <row r="34" spans="2:22" ht="12.75">
      <c r="B34" s="215" t="s">
        <v>123</v>
      </c>
      <c r="C34" s="113" t="s">
        <v>62</v>
      </c>
      <c r="D34" s="113"/>
      <c r="E34" s="113"/>
      <c r="F34" s="113"/>
      <c r="G34" s="113"/>
      <c r="H34" s="205">
        <v>3</v>
      </c>
      <c r="I34" s="205">
        <v>2</v>
      </c>
      <c r="J34" s="203" t="s">
        <v>10</v>
      </c>
      <c r="K34" s="136"/>
      <c r="L34" s="205"/>
      <c r="M34" s="207">
        <v>1800</v>
      </c>
      <c r="N34" s="207">
        <v>6000</v>
      </c>
      <c r="O34" s="115"/>
      <c r="P34" s="117"/>
      <c r="Q34" s="131"/>
      <c r="R34" s="131"/>
      <c r="S34" s="131"/>
      <c r="T34" s="131"/>
      <c r="U34" s="131"/>
      <c r="V34" s="131"/>
    </row>
    <row r="35" spans="2:16" s="131" customFormat="1" ht="112.5">
      <c r="B35" s="216"/>
      <c r="C35" s="119" t="s">
        <v>93</v>
      </c>
      <c r="D35" s="119">
        <v>3</v>
      </c>
      <c r="E35" s="119"/>
      <c r="F35" s="119"/>
      <c r="G35" s="119"/>
      <c r="H35" s="206"/>
      <c r="I35" s="206"/>
      <c r="J35" s="204"/>
      <c r="K35" s="130"/>
      <c r="L35" s="206"/>
      <c r="M35" s="208"/>
      <c r="N35" s="208"/>
      <c r="O35" s="123"/>
      <c r="P35" s="125" t="s">
        <v>106</v>
      </c>
    </row>
    <row r="36" spans="2:16" s="131" customFormat="1" ht="56.25">
      <c r="B36" s="118" t="s">
        <v>124</v>
      </c>
      <c r="C36" s="119" t="s">
        <v>92</v>
      </c>
      <c r="D36" s="119"/>
      <c r="E36" s="119"/>
      <c r="F36" s="119"/>
      <c r="G36" s="119">
        <v>3</v>
      </c>
      <c r="H36" s="122">
        <v>3</v>
      </c>
      <c r="I36" s="132">
        <v>1</v>
      </c>
      <c r="J36" s="133" t="s">
        <v>10</v>
      </c>
      <c r="K36" s="134"/>
      <c r="L36" s="122"/>
      <c r="M36" s="135">
        <v>1800</v>
      </c>
      <c r="N36" s="135">
        <v>6000</v>
      </c>
      <c r="O36" s="135"/>
      <c r="P36" s="128" t="s">
        <v>65</v>
      </c>
    </row>
    <row r="37" spans="2:18" ht="25.5">
      <c r="B37" s="9"/>
      <c r="C37" s="6" t="s">
        <v>105</v>
      </c>
      <c r="D37" s="6"/>
      <c r="E37" s="6"/>
      <c r="F37" s="6"/>
      <c r="G37" s="6"/>
      <c r="H37" s="2"/>
      <c r="I37" s="2"/>
      <c r="J37" s="1"/>
      <c r="K37" s="2"/>
      <c r="L37" s="2"/>
      <c r="M37" s="3"/>
      <c r="N37" s="3">
        <v>27500</v>
      </c>
      <c r="O37" s="35"/>
      <c r="P37" s="20"/>
      <c r="R37"/>
    </row>
    <row r="38" spans="2:18" ht="12.75">
      <c r="B38" s="26"/>
      <c r="C38" s="7" t="s">
        <v>104</v>
      </c>
      <c r="D38" s="7"/>
      <c r="E38" s="7"/>
      <c r="F38" s="7"/>
      <c r="G38" s="7"/>
      <c r="H38" s="5"/>
      <c r="I38" s="5"/>
      <c r="J38" s="4"/>
      <c r="K38" s="17"/>
      <c r="L38" s="18"/>
      <c r="M38" s="22"/>
      <c r="N38" s="22"/>
      <c r="O38" s="35">
        <v>2600</v>
      </c>
      <c r="P38" s="20"/>
      <c r="R38"/>
    </row>
    <row r="39" spans="2:18" ht="15.75" customHeight="1" thickBot="1">
      <c r="B39" s="31" t="s">
        <v>100</v>
      </c>
      <c r="C39" s="14"/>
      <c r="D39" s="14">
        <f>SUBTOTAL(9,D8:D37)</f>
        <v>48.5</v>
      </c>
      <c r="E39" s="14">
        <f>SUBTOTAL(9,E8:E37)</f>
        <v>2</v>
      </c>
      <c r="F39" s="14">
        <f>SUBTOTAL(9,F8:F37)</f>
        <v>44</v>
      </c>
      <c r="G39" s="14">
        <f>SUBTOTAL(9,G8:G37)</f>
        <v>27.5</v>
      </c>
      <c r="H39" s="27">
        <f>SUM(H24,H17,H6)</f>
        <v>122</v>
      </c>
      <c r="I39" s="15"/>
      <c r="J39" s="16"/>
      <c r="K39" s="15"/>
      <c r="L39" s="15"/>
      <c r="M39" s="27">
        <v>88500</v>
      </c>
      <c r="N39" s="27">
        <v>8100</v>
      </c>
      <c r="O39" s="27">
        <f>SUM(O24,O17,O6)</f>
        <v>6500</v>
      </c>
      <c r="P39" s="20"/>
      <c r="R39"/>
    </row>
    <row r="40" spans="2:18" ht="15.75" customHeight="1" thickTop="1">
      <c r="B40" s="39"/>
      <c r="C40" s="28"/>
      <c r="D40" s="28"/>
      <c r="E40" s="28"/>
      <c r="F40" s="28"/>
      <c r="G40" s="28"/>
      <c r="H40" s="29"/>
      <c r="I40" s="29"/>
      <c r="J40" s="30"/>
      <c r="K40" s="29"/>
      <c r="L40" s="29"/>
      <c r="M40" s="36"/>
      <c r="N40" s="36"/>
      <c r="O40" s="36"/>
      <c r="P40" s="20"/>
      <c r="R40"/>
    </row>
    <row r="41" spans="2:18" ht="15.75" customHeight="1">
      <c r="B41" s="39"/>
      <c r="C41" s="28"/>
      <c r="D41" s="28"/>
      <c r="E41" s="28"/>
      <c r="F41" s="28"/>
      <c r="G41" s="28"/>
      <c r="H41" s="29"/>
      <c r="I41" s="29"/>
      <c r="J41" s="38"/>
      <c r="K41" s="38"/>
      <c r="L41" s="38"/>
      <c r="M41" s="38"/>
      <c r="N41" s="38"/>
      <c r="O41" s="41"/>
      <c r="P41" s="20"/>
      <c r="R41"/>
    </row>
    <row r="42" spans="2:18" ht="15.75" customHeight="1">
      <c r="B42" s="39"/>
      <c r="C42" s="28"/>
      <c r="D42" s="28"/>
      <c r="E42" s="28"/>
      <c r="F42" s="28"/>
      <c r="G42" s="28"/>
      <c r="H42" s="29"/>
      <c r="I42" s="29"/>
      <c r="J42" s="38"/>
      <c r="K42" s="38"/>
      <c r="L42" s="38"/>
      <c r="M42" s="38"/>
      <c r="N42" s="38"/>
      <c r="O42" s="41"/>
      <c r="P42" s="20"/>
      <c r="R42"/>
    </row>
    <row r="43" spans="2:18" ht="15.75" customHeight="1">
      <c r="B43" s="39"/>
      <c r="C43" s="28"/>
      <c r="D43" s="28"/>
      <c r="E43" s="28"/>
      <c r="F43" s="28"/>
      <c r="G43" s="28"/>
      <c r="H43" s="29"/>
      <c r="I43" s="29"/>
      <c r="J43" s="38"/>
      <c r="K43" s="38"/>
      <c r="L43" s="38"/>
      <c r="M43" s="38"/>
      <c r="N43" s="38"/>
      <c r="O43" s="41"/>
      <c r="P43" s="20"/>
      <c r="R43"/>
    </row>
    <row r="44" spans="2:18" ht="15.75" customHeight="1">
      <c r="B44" s="39"/>
      <c r="C44" s="28"/>
      <c r="D44" s="28"/>
      <c r="E44" s="28"/>
      <c r="F44" s="28"/>
      <c r="G44" s="28"/>
      <c r="H44" s="29"/>
      <c r="I44" s="29"/>
      <c r="J44" s="30"/>
      <c r="K44" s="37"/>
      <c r="L44" s="38"/>
      <c r="M44" s="38"/>
      <c r="N44" s="38"/>
      <c r="O44" s="41"/>
      <c r="P44" s="20"/>
      <c r="R44"/>
    </row>
    <row r="45" spans="2:18" ht="26.25" customHeight="1">
      <c r="B45" s="40" t="s">
        <v>94</v>
      </c>
      <c r="C45" s="28"/>
      <c r="D45" s="28"/>
      <c r="E45" s="28"/>
      <c r="F45" s="28"/>
      <c r="G45" s="28"/>
      <c r="H45" s="29"/>
      <c r="I45" s="29"/>
      <c r="J45" s="30"/>
      <c r="K45" s="29"/>
      <c r="L45" s="29"/>
      <c r="M45" s="24"/>
      <c r="N45" s="24"/>
      <c r="O45" s="42"/>
      <c r="P45" s="20"/>
      <c r="R45"/>
    </row>
    <row r="46" spans="2:16" s="157" customFormat="1" ht="28.5" customHeight="1">
      <c r="B46" s="237" t="s">
        <v>116</v>
      </c>
      <c r="C46" s="224" t="s">
        <v>77</v>
      </c>
      <c r="D46" s="178"/>
      <c r="E46" s="178"/>
      <c r="F46" s="178"/>
      <c r="G46" s="178"/>
      <c r="H46" s="192">
        <f>SUM(H48:H53)</f>
        <v>126</v>
      </c>
      <c r="I46" s="192" t="s">
        <v>110</v>
      </c>
      <c r="J46" s="194"/>
      <c r="K46" s="158" t="s">
        <v>26</v>
      </c>
      <c r="L46" s="239"/>
      <c r="M46" s="241">
        <v>75600</v>
      </c>
      <c r="N46" s="241">
        <v>14000</v>
      </c>
      <c r="O46" s="160">
        <f>SUM(O48:O54)</f>
        <v>2600</v>
      </c>
      <c r="P46" s="156"/>
    </row>
    <row r="47" spans="2:16" s="157" customFormat="1" ht="12.75">
      <c r="B47" s="238"/>
      <c r="C47" s="225"/>
      <c r="D47" s="179"/>
      <c r="E47" s="179"/>
      <c r="F47" s="179"/>
      <c r="G47" s="179"/>
      <c r="H47" s="193"/>
      <c r="I47" s="193"/>
      <c r="J47" s="195"/>
      <c r="K47" s="164">
        <v>0.17</v>
      </c>
      <c r="L47" s="240"/>
      <c r="M47" s="242"/>
      <c r="N47" s="242"/>
      <c r="O47" s="162"/>
      <c r="P47" s="156"/>
    </row>
    <row r="48" spans="2:16" s="97" customFormat="1" ht="25.5">
      <c r="B48" s="89" t="s">
        <v>131</v>
      </c>
      <c r="C48" s="90" t="s">
        <v>27</v>
      </c>
      <c r="D48" s="90"/>
      <c r="E48" s="90">
        <v>88</v>
      </c>
      <c r="F48" s="90"/>
      <c r="G48" s="90"/>
      <c r="H48" s="91">
        <v>88</v>
      </c>
      <c r="I48" s="91">
        <v>1</v>
      </c>
      <c r="J48" s="92" t="s">
        <v>7</v>
      </c>
      <c r="K48" s="93" t="s">
        <v>28</v>
      </c>
      <c r="L48" s="91"/>
      <c r="M48" s="94">
        <v>52800</v>
      </c>
      <c r="N48" s="94"/>
      <c r="O48" s="95"/>
      <c r="P48" s="96"/>
    </row>
    <row r="49" spans="2:16" s="97" customFormat="1" ht="25.5">
      <c r="B49" s="89" t="s">
        <v>132</v>
      </c>
      <c r="C49" s="90" t="s">
        <v>31</v>
      </c>
      <c r="D49" s="90"/>
      <c r="E49" s="90">
        <v>22</v>
      </c>
      <c r="F49" s="90"/>
      <c r="G49" s="90"/>
      <c r="H49" s="91">
        <v>22</v>
      </c>
      <c r="I49" s="91">
        <v>1</v>
      </c>
      <c r="J49" s="92" t="s">
        <v>7</v>
      </c>
      <c r="K49" s="93" t="s">
        <v>29</v>
      </c>
      <c r="L49" s="91"/>
      <c r="M49" s="94">
        <v>13200</v>
      </c>
      <c r="N49" s="94"/>
      <c r="O49" s="95"/>
      <c r="P49" s="96"/>
    </row>
    <row r="50" spans="2:16" s="97" customFormat="1" ht="56.25">
      <c r="B50" s="89" t="s">
        <v>133</v>
      </c>
      <c r="C50" s="90" t="s">
        <v>32</v>
      </c>
      <c r="D50" s="90"/>
      <c r="E50" s="90">
        <v>10</v>
      </c>
      <c r="F50" s="90"/>
      <c r="G50" s="90"/>
      <c r="H50" s="91">
        <v>10</v>
      </c>
      <c r="I50" s="91">
        <v>1</v>
      </c>
      <c r="J50" s="92" t="s">
        <v>10</v>
      </c>
      <c r="K50" s="98"/>
      <c r="L50" s="91"/>
      <c r="M50" s="94">
        <v>13200</v>
      </c>
      <c r="N50" s="94">
        <f>10*200</f>
        <v>2000</v>
      </c>
      <c r="O50" s="95"/>
      <c r="P50" s="99" t="s">
        <v>67</v>
      </c>
    </row>
    <row r="51" spans="2:16" s="131" customFormat="1" ht="12.75">
      <c r="B51" s="215" t="s">
        <v>134</v>
      </c>
      <c r="C51" s="113" t="s">
        <v>62</v>
      </c>
      <c r="D51" s="113"/>
      <c r="E51" s="113"/>
      <c r="F51" s="113"/>
      <c r="G51" s="113"/>
      <c r="H51" s="205">
        <v>3</v>
      </c>
      <c r="I51" s="205">
        <v>2</v>
      </c>
      <c r="J51" s="203" t="s">
        <v>10</v>
      </c>
      <c r="K51" s="136"/>
      <c r="L51" s="205"/>
      <c r="M51" s="207">
        <v>1800</v>
      </c>
      <c r="N51" s="207">
        <v>6000</v>
      </c>
      <c r="O51" s="115"/>
      <c r="P51" s="117"/>
    </row>
    <row r="52" spans="2:16" s="131" customFormat="1" ht="112.5">
      <c r="B52" s="216"/>
      <c r="C52" s="119" t="s">
        <v>93</v>
      </c>
      <c r="D52" s="119"/>
      <c r="E52" s="119">
        <v>3</v>
      </c>
      <c r="F52" s="119"/>
      <c r="G52" s="119"/>
      <c r="H52" s="206"/>
      <c r="I52" s="206"/>
      <c r="J52" s="204"/>
      <c r="K52" s="137" t="s">
        <v>30</v>
      </c>
      <c r="L52" s="206"/>
      <c r="M52" s="208"/>
      <c r="N52" s="208"/>
      <c r="O52" s="123"/>
      <c r="P52" s="125" t="s">
        <v>106</v>
      </c>
    </row>
    <row r="53" spans="2:16" s="131" customFormat="1" ht="56.25">
      <c r="B53" s="118" t="s">
        <v>135</v>
      </c>
      <c r="C53" s="119" t="s">
        <v>92</v>
      </c>
      <c r="D53" s="119"/>
      <c r="E53" s="119">
        <v>3</v>
      </c>
      <c r="F53" s="119"/>
      <c r="G53" s="119"/>
      <c r="H53" s="122">
        <v>3</v>
      </c>
      <c r="I53" s="132">
        <v>1</v>
      </c>
      <c r="J53" s="133" t="s">
        <v>10</v>
      </c>
      <c r="K53" s="134"/>
      <c r="L53" s="122"/>
      <c r="M53" s="135">
        <v>1800</v>
      </c>
      <c r="N53" s="135">
        <v>6000</v>
      </c>
      <c r="O53" s="135"/>
      <c r="P53" s="128" t="s">
        <v>65</v>
      </c>
    </row>
    <row r="54" spans="2:18" ht="12.75">
      <c r="B54" s="26"/>
      <c r="C54" s="7" t="s">
        <v>104</v>
      </c>
      <c r="D54" s="7"/>
      <c r="E54" s="7"/>
      <c r="F54" s="7"/>
      <c r="G54" s="7"/>
      <c r="H54" s="5"/>
      <c r="I54" s="5"/>
      <c r="J54" s="4"/>
      <c r="K54" s="17"/>
      <c r="L54" s="18"/>
      <c r="M54" s="22"/>
      <c r="N54" s="22"/>
      <c r="O54" s="24">
        <v>2600</v>
      </c>
      <c r="P54" s="20"/>
      <c r="R54"/>
    </row>
    <row r="55" spans="2:16" s="157" customFormat="1" ht="38.25" customHeight="1">
      <c r="B55" s="237" t="s">
        <v>117</v>
      </c>
      <c r="C55" s="224" t="s">
        <v>78</v>
      </c>
      <c r="D55" s="178"/>
      <c r="E55" s="178"/>
      <c r="F55" s="178"/>
      <c r="G55" s="178"/>
      <c r="H55" s="192">
        <f>SUM(H57:H63)</f>
        <v>24</v>
      </c>
      <c r="I55" s="192" t="s">
        <v>111</v>
      </c>
      <c r="J55" s="194"/>
      <c r="K55" s="159" t="s">
        <v>13</v>
      </c>
      <c r="L55" s="239"/>
      <c r="M55" s="236">
        <f>SUM(M57:M64)</f>
        <v>14400</v>
      </c>
      <c r="N55" s="236">
        <f>SUM(N57:N63)</f>
        <v>15200</v>
      </c>
      <c r="O55" s="236">
        <f>SUM(O57:O64)</f>
        <v>1300</v>
      </c>
      <c r="P55" s="156"/>
    </row>
    <row r="56" spans="2:16" s="157" customFormat="1" ht="12.75">
      <c r="B56" s="247"/>
      <c r="C56" s="225"/>
      <c r="D56" s="179"/>
      <c r="E56" s="179"/>
      <c r="F56" s="179"/>
      <c r="G56" s="179"/>
      <c r="H56" s="193"/>
      <c r="I56" s="193"/>
      <c r="J56" s="195"/>
      <c r="K56" s="161">
        <v>0.45</v>
      </c>
      <c r="L56" s="240"/>
      <c r="M56" s="197"/>
      <c r="N56" s="197"/>
      <c r="O56" s="197"/>
      <c r="P56" s="156"/>
    </row>
    <row r="57" spans="2:18" ht="12.75">
      <c r="B57" s="10" t="s">
        <v>126</v>
      </c>
      <c r="C57" s="6" t="s">
        <v>33</v>
      </c>
      <c r="D57" s="6">
        <v>1</v>
      </c>
      <c r="E57" s="6">
        <v>1</v>
      </c>
      <c r="F57" s="6">
        <v>1</v>
      </c>
      <c r="G57" s="6"/>
      <c r="H57" s="2">
        <v>3</v>
      </c>
      <c r="I57" s="2">
        <v>1</v>
      </c>
      <c r="J57" s="1" t="s">
        <v>7</v>
      </c>
      <c r="K57" s="5"/>
      <c r="L57" s="2"/>
      <c r="M57" s="3">
        <v>1800</v>
      </c>
      <c r="N57" s="3"/>
      <c r="O57" s="35"/>
      <c r="P57" s="20"/>
      <c r="R57"/>
    </row>
    <row r="58" spans="2:16" s="108" customFormat="1" ht="25.5">
      <c r="B58" s="100" t="s">
        <v>127</v>
      </c>
      <c r="C58" s="101" t="s">
        <v>36</v>
      </c>
      <c r="D58" s="101"/>
      <c r="E58" s="101"/>
      <c r="F58" s="101">
        <v>6</v>
      </c>
      <c r="G58" s="101"/>
      <c r="H58" s="102">
        <v>6</v>
      </c>
      <c r="I58" s="102">
        <v>1</v>
      </c>
      <c r="J58" s="103" t="s">
        <v>7</v>
      </c>
      <c r="K58" s="104" t="s">
        <v>15</v>
      </c>
      <c r="L58" s="102"/>
      <c r="M58" s="105">
        <v>3600</v>
      </c>
      <c r="N58" s="105"/>
      <c r="O58" s="106"/>
      <c r="P58" s="107"/>
    </row>
    <row r="59" spans="2:16" s="108" customFormat="1" ht="12.75">
      <c r="B59" s="100" t="s">
        <v>128</v>
      </c>
      <c r="C59" s="101" t="s">
        <v>24</v>
      </c>
      <c r="D59" s="101"/>
      <c r="E59" s="101"/>
      <c r="F59" s="101">
        <v>6</v>
      </c>
      <c r="G59" s="101"/>
      <c r="H59" s="102">
        <v>6</v>
      </c>
      <c r="I59" s="102">
        <v>1</v>
      </c>
      <c r="J59" s="103" t="s">
        <v>7</v>
      </c>
      <c r="K59" s="104"/>
      <c r="L59" s="102"/>
      <c r="M59" s="105">
        <v>3600</v>
      </c>
      <c r="N59" s="105"/>
      <c r="O59" s="106"/>
      <c r="P59" s="107"/>
    </row>
    <row r="60" spans="2:16" s="108" customFormat="1" ht="56.25">
      <c r="B60" s="100" t="s">
        <v>129</v>
      </c>
      <c r="C60" s="101" t="s">
        <v>37</v>
      </c>
      <c r="D60" s="101"/>
      <c r="E60" s="101"/>
      <c r="F60" s="101">
        <v>6</v>
      </c>
      <c r="G60" s="101"/>
      <c r="H60" s="102">
        <v>6</v>
      </c>
      <c r="I60" s="102">
        <v>1</v>
      </c>
      <c r="J60" s="103" t="s">
        <v>10</v>
      </c>
      <c r="K60" s="104" t="s">
        <v>34</v>
      </c>
      <c r="L60" s="102"/>
      <c r="M60" s="105">
        <v>3600</v>
      </c>
      <c r="N60" s="105">
        <v>1200</v>
      </c>
      <c r="O60" s="106"/>
      <c r="P60" s="109" t="s">
        <v>68</v>
      </c>
    </row>
    <row r="61" spans="2:16" s="131" customFormat="1" ht="12.75">
      <c r="B61" s="215" t="s">
        <v>130</v>
      </c>
      <c r="C61" s="113" t="s">
        <v>62</v>
      </c>
      <c r="D61" s="113"/>
      <c r="E61" s="113"/>
      <c r="F61" s="113"/>
      <c r="G61" s="113"/>
      <c r="H61" s="205">
        <v>3</v>
      </c>
      <c r="I61" s="205">
        <v>2</v>
      </c>
      <c r="J61" s="203" t="s">
        <v>10</v>
      </c>
      <c r="K61" s="136"/>
      <c r="L61" s="205"/>
      <c r="M61" s="207">
        <v>1800</v>
      </c>
      <c r="N61" s="207">
        <v>6000</v>
      </c>
      <c r="O61" s="115"/>
      <c r="P61" s="117"/>
    </row>
    <row r="62" spans="2:16" s="131" customFormat="1" ht="112.5">
      <c r="B62" s="216"/>
      <c r="C62" s="119" t="s">
        <v>107</v>
      </c>
      <c r="D62" s="119"/>
      <c r="E62" s="119">
        <v>3</v>
      </c>
      <c r="F62" s="119"/>
      <c r="G62" s="119"/>
      <c r="H62" s="206"/>
      <c r="I62" s="206"/>
      <c r="J62" s="204"/>
      <c r="K62" s="137" t="s">
        <v>35</v>
      </c>
      <c r="L62" s="206"/>
      <c r="M62" s="208"/>
      <c r="N62" s="208"/>
      <c r="O62" s="123"/>
      <c r="P62" s="125" t="s">
        <v>106</v>
      </c>
    </row>
    <row r="63" spans="2:18" ht="25.5">
      <c r="B63" s="9"/>
      <c r="C63" s="6" t="s">
        <v>69</v>
      </c>
      <c r="D63" s="6"/>
      <c r="E63" s="6"/>
      <c r="F63" s="6"/>
      <c r="G63" s="6"/>
      <c r="H63" s="2"/>
      <c r="I63" s="2"/>
      <c r="J63" s="1"/>
      <c r="K63" s="2"/>
      <c r="L63" s="2"/>
      <c r="M63" s="3"/>
      <c r="N63" s="3">
        <v>8000</v>
      </c>
      <c r="O63" s="35"/>
      <c r="P63" s="20"/>
      <c r="R63"/>
    </row>
    <row r="64" spans="2:18" ht="12.75">
      <c r="B64" s="32"/>
      <c r="C64" s="33" t="s">
        <v>104</v>
      </c>
      <c r="D64" s="33"/>
      <c r="E64" s="33"/>
      <c r="F64" s="33"/>
      <c r="G64" s="33"/>
      <c r="H64" s="18"/>
      <c r="I64" s="18"/>
      <c r="J64" s="34"/>
      <c r="K64" s="17"/>
      <c r="L64" s="18"/>
      <c r="M64" s="35"/>
      <c r="N64" s="35"/>
      <c r="O64" s="35">
        <v>1300</v>
      </c>
      <c r="P64" s="20"/>
      <c r="R64"/>
    </row>
    <row r="65" spans="2:16" s="157" customFormat="1" ht="51">
      <c r="B65" s="150" t="s">
        <v>118</v>
      </c>
      <c r="C65" s="151" t="s">
        <v>79</v>
      </c>
      <c r="D65" s="151"/>
      <c r="E65" s="151"/>
      <c r="F65" s="151"/>
      <c r="G65" s="151"/>
      <c r="H65" s="152">
        <f>SUM(H66:H71)</f>
        <v>36</v>
      </c>
      <c r="I65" s="152" t="s">
        <v>112</v>
      </c>
      <c r="J65" s="153"/>
      <c r="K65" s="154"/>
      <c r="L65" s="154"/>
      <c r="M65" s="155">
        <v>21600</v>
      </c>
      <c r="N65" s="155">
        <v>35000</v>
      </c>
      <c r="O65" s="155">
        <f>SUM(O66:O72)</f>
        <v>5200</v>
      </c>
      <c r="P65" s="156"/>
    </row>
    <row r="66" spans="2:16" s="131" customFormat="1" ht="56.25">
      <c r="B66" s="140" t="s">
        <v>55</v>
      </c>
      <c r="C66" s="119" t="s">
        <v>38</v>
      </c>
      <c r="D66" s="119">
        <v>3</v>
      </c>
      <c r="E66" s="119">
        <v>6</v>
      </c>
      <c r="F66" s="119">
        <v>3</v>
      </c>
      <c r="G66" s="119">
        <v>2</v>
      </c>
      <c r="H66" s="122">
        <v>14</v>
      </c>
      <c r="I66" s="122">
        <v>1</v>
      </c>
      <c r="J66" s="133" t="s">
        <v>10</v>
      </c>
      <c r="K66" s="209"/>
      <c r="L66" s="122"/>
      <c r="M66" s="135">
        <v>8400</v>
      </c>
      <c r="N66" s="135">
        <v>2800</v>
      </c>
      <c r="O66" s="135"/>
      <c r="P66" s="128" t="s">
        <v>98</v>
      </c>
    </row>
    <row r="67" spans="2:16" s="144" customFormat="1" ht="64.5" customHeight="1">
      <c r="B67" s="243" t="s">
        <v>56</v>
      </c>
      <c r="C67" s="245" t="s">
        <v>39</v>
      </c>
      <c r="D67" s="181"/>
      <c r="E67" s="181"/>
      <c r="F67" s="181"/>
      <c r="G67" s="181"/>
      <c r="H67" s="211">
        <v>10</v>
      </c>
      <c r="I67" s="211">
        <v>1</v>
      </c>
      <c r="J67" s="141" t="s">
        <v>40</v>
      </c>
      <c r="K67" s="210"/>
      <c r="L67" s="211"/>
      <c r="M67" s="213">
        <v>6000</v>
      </c>
      <c r="N67" s="213">
        <v>300</v>
      </c>
      <c r="O67" s="142"/>
      <c r="P67" s="143" t="s">
        <v>99</v>
      </c>
    </row>
    <row r="68" spans="2:16" s="144" customFormat="1" ht="12.75">
      <c r="B68" s="244"/>
      <c r="C68" s="246"/>
      <c r="D68" s="182"/>
      <c r="E68" s="182"/>
      <c r="F68" s="182"/>
      <c r="G68" s="182">
        <v>10</v>
      </c>
      <c r="H68" s="212"/>
      <c r="I68" s="212"/>
      <c r="J68" s="145" t="s">
        <v>7</v>
      </c>
      <c r="K68" s="210"/>
      <c r="L68" s="212"/>
      <c r="M68" s="214"/>
      <c r="N68" s="214"/>
      <c r="O68" s="147"/>
      <c r="P68" s="148"/>
    </row>
    <row r="69" spans="2:21" ht="12.75">
      <c r="B69" s="215" t="s">
        <v>57</v>
      </c>
      <c r="C69" s="113" t="s">
        <v>62</v>
      </c>
      <c r="D69" s="113"/>
      <c r="E69" s="113"/>
      <c r="F69" s="113"/>
      <c r="G69" s="113"/>
      <c r="H69" s="205">
        <v>6</v>
      </c>
      <c r="I69" s="205">
        <v>2</v>
      </c>
      <c r="J69" s="203" t="s">
        <v>10</v>
      </c>
      <c r="K69" s="210"/>
      <c r="L69" s="205"/>
      <c r="M69" s="207">
        <v>3600</v>
      </c>
      <c r="N69" s="207">
        <v>6600</v>
      </c>
      <c r="O69" s="115"/>
      <c r="P69" s="117"/>
      <c r="Q69" s="131"/>
      <c r="R69" s="131"/>
      <c r="S69" s="131"/>
      <c r="T69" s="131"/>
      <c r="U69" s="131"/>
    </row>
    <row r="70" spans="2:16" s="131" customFormat="1" ht="112.5">
      <c r="B70" s="216"/>
      <c r="C70" s="119" t="s">
        <v>64</v>
      </c>
      <c r="D70" s="119"/>
      <c r="E70" s="119">
        <v>6</v>
      </c>
      <c r="F70" s="119"/>
      <c r="G70" s="119"/>
      <c r="H70" s="206"/>
      <c r="I70" s="206"/>
      <c r="J70" s="204"/>
      <c r="K70" s="210"/>
      <c r="L70" s="206"/>
      <c r="M70" s="208"/>
      <c r="N70" s="208"/>
      <c r="O70" s="123"/>
      <c r="P70" s="125" t="s">
        <v>70</v>
      </c>
    </row>
    <row r="71" spans="2:16" s="131" customFormat="1" ht="56.25">
      <c r="B71" s="118" t="s">
        <v>58</v>
      </c>
      <c r="C71" s="119" t="s">
        <v>63</v>
      </c>
      <c r="D71" s="119"/>
      <c r="E71" s="119">
        <v>3</v>
      </c>
      <c r="F71" s="119">
        <v>3</v>
      </c>
      <c r="G71" s="119"/>
      <c r="H71" s="122">
        <v>6</v>
      </c>
      <c r="I71" s="122">
        <v>1</v>
      </c>
      <c r="J71" s="133" t="s">
        <v>10</v>
      </c>
      <c r="K71" s="210"/>
      <c r="L71" s="122"/>
      <c r="M71" s="135">
        <v>3600</v>
      </c>
      <c r="N71" s="135">
        <v>6000</v>
      </c>
      <c r="O71" s="135"/>
      <c r="P71" s="128" t="s">
        <v>65</v>
      </c>
    </row>
    <row r="72" spans="2:18" ht="12.75">
      <c r="B72" s="32"/>
      <c r="C72" s="33" t="s">
        <v>104</v>
      </c>
      <c r="D72" s="33"/>
      <c r="E72" s="33"/>
      <c r="F72" s="33"/>
      <c r="G72" s="33"/>
      <c r="H72" s="18"/>
      <c r="I72" s="18"/>
      <c r="J72" s="34"/>
      <c r="K72" s="17"/>
      <c r="L72" s="18"/>
      <c r="M72" s="35"/>
      <c r="N72" s="35"/>
      <c r="O72" s="35">
        <v>5200</v>
      </c>
      <c r="P72" s="20"/>
      <c r="R72"/>
    </row>
    <row r="73" spans="2:18" ht="13.5" thickBot="1">
      <c r="B73" s="13" t="s">
        <v>103</v>
      </c>
      <c r="C73" s="14"/>
      <c r="D73" s="14">
        <f>SUBTOTAL(9,D48:D72)</f>
        <v>4</v>
      </c>
      <c r="E73" s="14">
        <f>SUBTOTAL(9,E48:E72)</f>
        <v>145</v>
      </c>
      <c r="F73" s="14">
        <f>SUBTOTAL(9,F48:F72)</f>
        <v>25</v>
      </c>
      <c r="G73" s="14">
        <f>SUBTOTAL(9,G48:G72)</f>
        <v>12</v>
      </c>
      <c r="H73" s="25">
        <f>SUM(H65,H55,H46)</f>
        <v>186</v>
      </c>
      <c r="I73" s="15"/>
      <c r="J73" s="16"/>
      <c r="K73" s="15"/>
      <c r="L73" s="15"/>
      <c r="M73" s="25">
        <v>200400</v>
      </c>
      <c r="N73" s="25">
        <v>95200</v>
      </c>
      <c r="O73" s="25">
        <f>SUM(O65,O55,O46)</f>
        <v>9100</v>
      </c>
      <c r="P73" s="20"/>
      <c r="R73"/>
    </row>
    <row r="74" ht="13.5" thickTop="1"/>
    <row r="76" spans="2:17" ht="12.75">
      <c r="B76" s="12" t="s">
        <v>41</v>
      </c>
      <c r="C76" s="64" t="s">
        <v>136</v>
      </c>
      <c r="D76" s="64"/>
      <c r="E76" s="64"/>
      <c r="F76" s="64"/>
      <c r="G76" s="64"/>
      <c r="Q76" s="41"/>
    </row>
    <row r="77" spans="2:17" ht="12.75">
      <c r="B77" s="12" t="s">
        <v>42</v>
      </c>
      <c r="C77" s="110" t="s">
        <v>137</v>
      </c>
      <c r="D77" s="110"/>
      <c r="E77" s="110"/>
      <c r="F77" s="110"/>
      <c r="G77" s="110"/>
      <c r="Q77" s="41"/>
    </row>
    <row r="78" spans="2:7" ht="12.75">
      <c r="B78" s="12"/>
      <c r="C78" s="111" t="s">
        <v>138</v>
      </c>
      <c r="D78" s="111"/>
      <c r="E78" s="111"/>
      <c r="F78" s="111"/>
      <c r="G78" s="111"/>
    </row>
    <row r="79" spans="2:7" ht="12.75">
      <c r="B79" s="12"/>
      <c r="C79" s="112" t="s">
        <v>139</v>
      </c>
      <c r="D79" s="112"/>
      <c r="E79" s="112"/>
      <c r="F79" s="112"/>
      <c r="G79" s="112"/>
    </row>
    <row r="80" spans="3:7" ht="12.75">
      <c r="C80" s="129" t="s">
        <v>140</v>
      </c>
      <c r="D80" s="129"/>
      <c r="E80" s="129"/>
      <c r="F80" s="129"/>
      <c r="G80" s="129"/>
    </row>
    <row r="81" spans="3:7" ht="12.75">
      <c r="C81" s="138" t="s">
        <v>141</v>
      </c>
      <c r="D81" s="138"/>
      <c r="E81" s="138"/>
      <c r="F81" s="138"/>
      <c r="G81" s="138"/>
    </row>
    <row r="82" spans="3:7" ht="12.75">
      <c r="C82" s="139" t="s">
        <v>142</v>
      </c>
      <c r="D82" s="139"/>
      <c r="E82" s="139"/>
      <c r="F82" s="139"/>
      <c r="G82" s="139"/>
    </row>
    <row r="83" spans="3:7" ht="12.75">
      <c r="C83" s="149" t="s">
        <v>143</v>
      </c>
      <c r="D83" s="149"/>
      <c r="E83" s="149"/>
      <c r="F83" s="149"/>
      <c r="G83" s="149"/>
    </row>
  </sheetData>
  <mergeCells count="94">
    <mergeCell ref="O55:O56"/>
    <mergeCell ref="O24:O25"/>
    <mergeCell ref="O6:O7"/>
    <mergeCell ref="B67:B68"/>
    <mergeCell ref="C67:C68"/>
    <mergeCell ref="H67:H68"/>
    <mergeCell ref="I67:I68"/>
    <mergeCell ref="B55:B56"/>
    <mergeCell ref="C55:C56"/>
    <mergeCell ref="H55:H56"/>
    <mergeCell ref="I55:I56"/>
    <mergeCell ref="J55:J56"/>
    <mergeCell ref="L55:L56"/>
    <mergeCell ref="M55:M56"/>
    <mergeCell ref="N55:N56"/>
    <mergeCell ref="B46:B47"/>
    <mergeCell ref="C46:C47"/>
    <mergeCell ref="H46:H47"/>
    <mergeCell ref="I46:I47"/>
    <mergeCell ref="J46:J47"/>
    <mergeCell ref="L46:L47"/>
    <mergeCell ref="M46:M47"/>
    <mergeCell ref="N46:N47"/>
    <mergeCell ref="B51:B52"/>
    <mergeCell ref="B34:B35"/>
    <mergeCell ref="H34:H35"/>
    <mergeCell ref="I34:I35"/>
    <mergeCell ref="J34:J35"/>
    <mergeCell ref="L34:L35"/>
    <mergeCell ref="M34:M35"/>
    <mergeCell ref="N34:N35"/>
    <mergeCell ref="J24:J25"/>
    <mergeCell ref="L24:L25"/>
    <mergeCell ref="M24:M25"/>
    <mergeCell ref="N24:N25"/>
    <mergeCell ref="B24:B25"/>
    <mergeCell ref="C24:C25"/>
    <mergeCell ref="H24:H25"/>
    <mergeCell ref="I24:I25"/>
    <mergeCell ref="B12:B13"/>
    <mergeCell ref="H12:H13"/>
    <mergeCell ref="I12:I13"/>
    <mergeCell ref="J12:J13"/>
    <mergeCell ref="L12:L13"/>
    <mergeCell ref="M12:M13"/>
    <mergeCell ref="N12:N13"/>
    <mergeCell ref="B17:B18"/>
    <mergeCell ref="C17:C18"/>
    <mergeCell ref="H17:H18"/>
    <mergeCell ref="I17:I18"/>
    <mergeCell ref="J17:J18"/>
    <mergeCell ref="M17:M18"/>
    <mergeCell ref="N17:N18"/>
    <mergeCell ref="B8:B9"/>
    <mergeCell ref="C8:C9"/>
    <mergeCell ref="H8:H9"/>
    <mergeCell ref="I8:I9"/>
    <mergeCell ref="J8:J9"/>
    <mergeCell ref="L8:L9"/>
    <mergeCell ref="M8:M9"/>
    <mergeCell ref="N8:N9"/>
    <mergeCell ref="C4:L4"/>
    <mergeCell ref="M4:N4"/>
    <mergeCell ref="B6:B7"/>
    <mergeCell ref="C6:C7"/>
    <mergeCell ref="H6:H7"/>
    <mergeCell ref="I6:I7"/>
    <mergeCell ref="J6:J7"/>
    <mergeCell ref="M6:M7"/>
    <mergeCell ref="N6:N7"/>
    <mergeCell ref="H51:H52"/>
    <mergeCell ref="I51:I52"/>
    <mergeCell ref="J51:J52"/>
    <mergeCell ref="N61:N62"/>
    <mergeCell ref="L51:L52"/>
    <mergeCell ref="M51:M52"/>
    <mergeCell ref="N51:N52"/>
    <mergeCell ref="J61:J62"/>
    <mergeCell ref="L61:L62"/>
    <mergeCell ref="M61:M62"/>
    <mergeCell ref="B69:B70"/>
    <mergeCell ref="H69:H70"/>
    <mergeCell ref="I69:I70"/>
    <mergeCell ref="B61:B62"/>
    <mergeCell ref="H61:H62"/>
    <mergeCell ref="I61:I62"/>
    <mergeCell ref="J69:J70"/>
    <mergeCell ref="L69:L70"/>
    <mergeCell ref="M69:M70"/>
    <mergeCell ref="N69:N70"/>
    <mergeCell ref="K66:K71"/>
    <mergeCell ref="L67:L68"/>
    <mergeCell ref="M67:M68"/>
    <mergeCell ref="N67:N68"/>
  </mergeCells>
  <hyperlinks>
    <hyperlink ref="H6" location="_ftn1" display="_ftn1"/>
    <hyperlink ref="H10" location="_ftn2" display="_ftn2"/>
    <hyperlink ref="H17" location="_ftn4" display="_ftn4"/>
    <hyperlink ref="B76" location="_ftnref1" display="_ftnref1"/>
    <hyperlink ref="B77" location="_ftnref2" display="_ftnref2"/>
    <hyperlink ref="B78" location="_ftnref3" display="_ftnref3"/>
    <hyperlink ref="B79" location="_ftnref4" display="_ftnref4"/>
    <hyperlink ref="H11" location="_ftn3" display="_ftn3"/>
  </hyperlinks>
  <printOptions/>
  <pageMargins left="0.75" right="0.75" top="1" bottom="1" header="0.4921259845" footer="0.4921259845"/>
  <pageSetup horizontalDpi="600" verticalDpi="600" orientation="landscape" paperSize="9" scale="82" r:id="rId1"/>
  <headerFooter alignWithMargins="0">
    <oddHeader>&amp;C&amp;"Arial,Fett"&amp;11Overview STF Proposal:
Objective background noise transmission performance evaluation and background noise simulation methodologies for telecommunication equipment&amp;RRev. 02</oddHeader>
    <oddFooter>&amp;C&amp;P</oddFooter>
  </headerFooter>
  <rowBreaks count="6" manualBreakCount="6">
    <brk id="5" max="255" man="1"/>
    <brk id="16" max="255" man="1"/>
    <brk id="23" max="13" man="1"/>
    <brk id="44" max="13" man="1"/>
    <brk id="54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IV37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 acoustics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Gierlich</dc:creator>
  <cp:keywords/>
  <dc:description/>
  <cp:lastModifiedBy>Alberto Berrini</cp:lastModifiedBy>
  <cp:lastPrinted>2003-09-24T07:58:12Z</cp:lastPrinted>
  <dcterms:created xsi:type="dcterms:W3CDTF">2003-07-20T19:49:44Z</dcterms:created>
  <dcterms:modified xsi:type="dcterms:W3CDTF">2005-04-15T10:19:57Z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-270680065</vt:i4>
  </property>
  <property fmtid="{D5CDD505-2E9C-101B-9397-08002B2CF9AE}" pid="3" name="_EmailSubject">
    <vt:lpwstr>STQ STF</vt:lpwstr>
  </property>
  <property fmtid="{D5CDD505-2E9C-101B-9397-08002B2CF9AE}" pid="4" name="_AuthorEmail">
    <vt:lpwstr>alan.duric@globalipsound.com</vt:lpwstr>
  </property>
  <property fmtid="{D5CDD505-2E9C-101B-9397-08002B2CF9AE}" pid="5" name="_AuthorEmailDisplayName">
    <vt:lpwstr>Alan Duric</vt:lpwstr>
  </property>
  <property fmtid="{D5CDD505-2E9C-101B-9397-08002B2CF9AE}" pid="6" name="_PreviousAdHocReviewCycleID">
    <vt:i4>-770229419</vt:i4>
  </property>
  <property fmtid="{D5CDD505-2E9C-101B-9397-08002B2CF9AE}" pid="7" name="_ReviewingToolsShownOnce">
    <vt:lpwstr/>
  </property>
</Properties>
</file>